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00" windowHeight="8616"/>
  </bookViews>
  <sheets>
    <sheet name="Current account" sheetId="1" r:id="rId1"/>
    <sheet name="Petty Cash" sheetId="2" r:id="rId2"/>
    <sheet name="Savings" sheetId="4" r:id="rId3"/>
  </sheets>
  <definedNames>
    <definedName name="_xlnm.Print_Area" localSheetId="0">'Current account'!$A$1:$Z$96</definedName>
    <definedName name="_xlnm.Print_Titles" localSheetId="0">'Current account'!$1:$2</definedName>
  </definedNames>
  <calcPr calcId="145621" concurrentCalc="0"/>
</workbook>
</file>

<file path=xl/calcChain.xml><?xml version="1.0" encoding="utf-8"?>
<calcChain xmlns="http://schemas.openxmlformats.org/spreadsheetml/2006/main">
  <c r="H75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F20" i="1"/>
  <c r="G20" i="1"/>
  <c r="G21" i="1"/>
  <c r="F24" i="1"/>
  <c r="F42" i="1"/>
  <c r="G42" i="1"/>
  <c r="G43" i="1"/>
  <c r="F46" i="1"/>
  <c r="F58" i="1"/>
  <c r="G58" i="1"/>
  <c r="G59" i="1"/>
  <c r="F62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E3" i="4"/>
  <c r="E4" i="4"/>
  <c r="E5" i="4"/>
  <c r="E6" i="4"/>
  <c r="E7" i="4"/>
  <c r="E8" i="4"/>
  <c r="K20" i="2"/>
  <c r="F20" i="2"/>
  <c r="F21" i="2"/>
  <c r="P92" i="1"/>
  <c r="P19" i="1"/>
  <c r="P41" i="1"/>
  <c r="P57" i="1"/>
  <c r="P96" i="1"/>
  <c r="P61" i="1"/>
  <c r="P45" i="1"/>
  <c r="P23" i="1"/>
  <c r="K19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K9" i="2"/>
  <c r="F3" i="2"/>
  <c r="F4" i="2"/>
  <c r="O41" i="1"/>
  <c r="O57" i="1"/>
  <c r="O19" i="1"/>
  <c r="O92" i="1"/>
  <c r="O96" i="1"/>
  <c r="O61" i="1"/>
  <c r="O45" i="1"/>
  <c r="O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K4" i="2"/>
  <c r="K5" i="2"/>
  <c r="K6" i="2"/>
  <c r="K7" i="2"/>
  <c r="K8" i="2"/>
  <c r="K10" i="2"/>
  <c r="K11" i="2"/>
  <c r="K12" i="2"/>
  <c r="K13" i="2"/>
  <c r="K14" i="2"/>
  <c r="K15" i="2"/>
  <c r="K16" i="2"/>
  <c r="K17" i="2"/>
  <c r="K18" i="2"/>
  <c r="K21" i="2"/>
  <c r="K3" i="2"/>
  <c r="H46" i="1"/>
  <c r="H47" i="1"/>
  <c r="H48" i="1"/>
  <c r="H49" i="1"/>
  <c r="H50" i="1"/>
  <c r="H51" i="1"/>
  <c r="H52" i="1"/>
  <c r="H53" i="1"/>
  <c r="H54" i="1"/>
  <c r="H55" i="1"/>
  <c r="H56" i="1"/>
  <c r="D9" i="4"/>
  <c r="C9" i="4"/>
  <c r="N41" i="1"/>
  <c r="Q41" i="1"/>
  <c r="R41" i="1"/>
  <c r="S41" i="1"/>
  <c r="T41" i="1"/>
  <c r="U41" i="1"/>
  <c r="V41" i="1"/>
  <c r="W41" i="1"/>
  <c r="X41" i="1"/>
  <c r="Y41" i="1"/>
  <c r="Z41" i="1"/>
  <c r="M41" i="1"/>
  <c r="J41" i="1"/>
  <c r="K41" i="1"/>
  <c r="I41" i="1"/>
  <c r="J19" i="1"/>
  <c r="K19" i="1"/>
  <c r="M19" i="1"/>
  <c r="N19" i="1"/>
  <c r="Q19" i="1"/>
  <c r="R19" i="1"/>
  <c r="S19" i="1"/>
  <c r="T19" i="1"/>
  <c r="U19" i="1"/>
  <c r="V19" i="1"/>
  <c r="W19" i="1"/>
  <c r="X19" i="1"/>
  <c r="Y19" i="1"/>
  <c r="Z19" i="1"/>
  <c r="I19" i="1"/>
  <c r="E22" i="2"/>
  <c r="G22" i="2"/>
  <c r="H22" i="2"/>
  <c r="I22" i="2"/>
  <c r="J22" i="2"/>
  <c r="D22" i="2"/>
  <c r="G93" i="1"/>
  <c r="J92" i="1"/>
  <c r="K92" i="1"/>
  <c r="M92" i="1"/>
  <c r="N92" i="1"/>
  <c r="Q92" i="1"/>
  <c r="R92" i="1"/>
  <c r="S92" i="1"/>
  <c r="T92" i="1"/>
  <c r="U92" i="1"/>
  <c r="V92" i="1"/>
  <c r="W92" i="1"/>
  <c r="X92" i="1"/>
  <c r="Y92" i="1"/>
  <c r="Z92" i="1"/>
  <c r="I92" i="1"/>
  <c r="N57" i="1"/>
  <c r="N45" i="1"/>
  <c r="N23" i="1"/>
  <c r="N61" i="1"/>
  <c r="N96" i="1"/>
  <c r="J57" i="1"/>
  <c r="K57" i="1"/>
  <c r="M57" i="1"/>
  <c r="Q57" i="1"/>
  <c r="R57" i="1"/>
  <c r="S57" i="1"/>
  <c r="T57" i="1"/>
  <c r="U57" i="1"/>
  <c r="V57" i="1"/>
  <c r="W57" i="1"/>
  <c r="X57" i="1"/>
  <c r="Y57" i="1"/>
  <c r="Z57" i="1"/>
  <c r="I57" i="1"/>
  <c r="W23" i="1"/>
  <c r="W45" i="1"/>
  <c r="F92" i="1"/>
  <c r="M45" i="1"/>
  <c r="G92" i="1"/>
  <c r="M23" i="1"/>
  <c r="V23" i="1"/>
  <c r="V45" i="1"/>
  <c r="U23" i="1"/>
  <c r="U45" i="1"/>
  <c r="F41" i="1"/>
  <c r="G41" i="1"/>
  <c r="F22" i="1"/>
  <c r="K23" i="1"/>
  <c r="K45" i="1"/>
  <c r="Z45" i="1"/>
  <c r="F19" i="1"/>
  <c r="Z23" i="1"/>
  <c r="J45" i="1"/>
  <c r="J23" i="1"/>
  <c r="Y45" i="1"/>
  <c r="Y23" i="1"/>
  <c r="R45" i="1"/>
  <c r="R23" i="1"/>
  <c r="I23" i="1"/>
  <c r="I45" i="1"/>
  <c r="Q23" i="1"/>
  <c r="Q45" i="1"/>
  <c r="T45" i="1"/>
  <c r="T23" i="1"/>
  <c r="S23" i="1"/>
  <c r="S45" i="1"/>
  <c r="G19" i="1"/>
  <c r="X23" i="1"/>
  <c r="X45" i="1"/>
  <c r="G23" i="1"/>
  <c r="G45" i="1"/>
  <c r="F45" i="1"/>
  <c r="F23" i="1"/>
  <c r="G22" i="1"/>
  <c r="F44" i="1"/>
  <c r="F60" i="1"/>
  <c r="G44" i="1"/>
  <c r="G60" i="1"/>
  <c r="I96" i="1"/>
  <c r="I61" i="1"/>
  <c r="Q61" i="1"/>
  <c r="Q96" i="1"/>
  <c r="R96" i="1"/>
  <c r="R61" i="1"/>
  <c r="K61" i="1"/>
  <c r="K96" i="1"/>
  <c r="J96" i="1"/>
  <c r="J61" i="1"/>
  <c r="Y96" i="1"/>
  <c r="Y61" i="1"/>
  <c r="S96" i="1"/>
  <c r="S61" i="1"/>
  <c r="M96" i="1"/>
  <c r="M61" i="1"/>
  <c r="X61" i="1"/>
  <c r="X96" i="1"/>
  <c r="T61" i="1"/>
  <c r="T96" i="1"/>
  <c r="Z96" i="1"/>
  <c r="Z61" i="1"/>
  <c r="U61" i="1"/>
  <c r="U96" i="1"/>
  <c r="W96" i="1"/>
  <c r="W61" i="1"/>
  <c r="V96" i="1"/>
  <c r="V61" i="1"/>
  <c r="F57" i="1"/>
  <c r="F61" i="1"/>
  <c r="G57" i="1"/>
  <c r="G96" i="1"/>
  <c r="G61" i="1"/>
  <c r="F93" i="1"/>
  <c r="F96" i="1"/>
  <c r="F95" i="1"/>
  <c r="G94" i="1"/>
  <c r="G95" i="1"/>
</calcChain>
</file>

<file path=xl/sharedStrings.xml><?xml version="1.0" encoding="utf-8"?>
<sst xmlns="http://schemas.openxmlformats.org/spreadsheetml/2006/main" count="323" uniqueCount="147">
  <si>
    <t>Date</t>
  </si>
  <si>
    <t>Details</t>
  </si>
  <si>
    <t>Receipt</t>
  </si>
  <si>
    <t>Payment</t>
  </si>
  <si>
    <t>Adverts</t>
  </si>
  <si>
    <t>Other</t>
  </si>
  <si>
    <t>VAT paid</t>
  </si>
  <si>
    <t>VAT repay ment</t>
  </si>
  <si>
    <t>Balance brought fwd</t>
  </si>
  <si>
    <t>Sub-totals for period</t>
  </si>
  <si>
    <t>Totals</t>
  </si>
  <si>
    <t>Balance carried forward</t>
  </si>
  <si>
    <t>Oct-Dec</t>
  </si>
  <si>
    <t>Jul-Sep</t>
  </si>
  <si>
    <t>Apr-Jun</t>
  </si>
  <si>
    <t>Jan-Mar</t>
  </si>
  <si>
    <t>Running Balance</t>
  </si>
  <si>
    <t>Parish Pump</t>
  </si>
  <si>
    <t>Insurance, audit, professional</t>
  </si>
  <si>
    <t>Cheque/ Paying-in Slip</t>
  </si>
  <si>
    <t>Clerk</t>
  </si>
  <si>
    <t>Equipment</t>
  </si>
  <si>
    <t>VAT</t>
  </si>
  <si>
    <t>Minute authorisation</t>
  </si>
  <si>
    <t>Voucher / Ref</t>
  </si>
  <si>
    <t>Payments Analysis (net of VAT)</t>
  </si>
  <si>
    <t>Reconciliation calculation</t>
  </si>
  <si>
    <t>Totals for financial year to date</t>
  </si>
  <si>
    <t>Totals for financial year</t>
  </si>
  <si>
    <t>Receipts Analysis (excl VAT)</t>
  </si>
  <si>
    <t>Reconciled</t>
  </si>
  <si>
    <t>Administration</t>
  </si>
  <si>
    <t>Hire of Halls</t>
  </si>
  <si>
    <t>Training and development</t>
  </si>
  <si>
    <t>Lengthsman</t>
  </si>
  <si>
    <t>Petty Cash</t>
  </si>
  <si>
    <t>Precept</t>
  </si>
  <si>
    <t>Balance</t>
  </si>
  <si>
    <t>Expenditure analysis</t>
  </si>
  <si>
    <t>Postage</t>
  </si>
  <si>
    <t>Admin</t>
  </si>
  <si>
    <t>Balance brought forward</t>
  </si>
  <si>
    <t>TOTALS</t>
  </si>
  <si>
    <t>Check</t>
  </si>
  <si>
    <t>Payment to/from</t>
  </si>
  <si>
    <t>TOTALS for Year</t>
  </si>
  <si>
    <t>Post Office</t>
  </si>
  <si>
    <t>Herefordshire Council: Precept &amp; Lengthsman</t>
  </si>
  <si>
    <t>Humber Parish Room: Hall hire 3 May</t>
  </si>
  <si>
    <t>Stoke Prior Village Hall: hall hire 17 May</t>
  </si>
  <si>
    <t>P Brown: Ryman invoice 200465700 - copying paper</t>
  </si>
  <si>
    <t>Mrs P Paxton: Parish pumps Jun &amp;Jul less paper</t>
  </si>
  <si>
    <t>AON UK: insurance premium 1 Jun-31 May</t>
  </si>
  <si>
    <t>P Brown: Petty Cash float</t>
  </si>
  <si>
    <t>Current account</t>
  </si>
  <si>
    <t>Cheque 675</t>
  </si>
  <si>
    <t>Herefordshire Council</t>
  </si>
  <si>
    <t>Parking - collect audit docs</t>
  </si>
  <si>
    <t>*</t>
  </si>
  <si>
    <t>FP</t>
  </si>
  <si>
    <t>Parish Pump advertising cheques</t>
  </si>
  <si>
    <t>Lloyd Richards - Pump advertising</t>
  </si>
  <si>
    <t>Roundabout Stationery</t>
  </si>
  <si>
    <t>Envelopes, laminating, index</t>
  </si>
  <si>
    <t>Information Commissioner - Data protection registration</t>
  </si>
  <si>
    <t>DD</t>
  </si>
  <si>
    <t>DC Gardening Services: Lengthsman invoice 82-1718</t>
  </si>
  <si>
    <t>BT Payphones: adoption of Risbury kiosk</t>
  </si>
  <si>
    <t>DA Smith: Parish pump advertising</t>
  </si>
  <si>
    <t>MC electrics: parish pump advertising</t>
  </si>
  <si>
    <t>Western Power: wayleave 2016 &amp; 2017</t>
  </si>
  <si>
    <t>PJ Brown: clerk salary Apr-Jun 2017</t>
  </si>
  <si>
    <t xml:space="preserve">Mrs P Paxton: Parish pumps Aug &amp; Sep </t>
  </si>
  <si>
    <t>Stoke Prior Village Hall: Hall hire 31 May, 19 July</t>
  </si>
  <si>
    <t>MGL communications - pump advertising</t>
  </si>
  <si>
    <t>DC Gardening Services: Lengthsman invoice 164-1718</t>
  </si>
  <si>
    <t>T Dines Electrical: invoice 686, defibrillator work</t>
  </si>
  <si>
    <t>Stoke Prior Village Hall: hall hire 1 &amp; 21 Aug</t>
  </si>
  <si>
    <t>Deposit: Community Week income and adverts</t>
  </si>
  <si>
    <t>DC Gardening Services: Invoices 209-210</t>
  </si>
  <si>
    <t>PJ Brown: clerk salary Jul-Sep 2017</t>
  </si>
  <si>
    <t>Stoke Prior Village Hall: Hall hire 20 Sep</t>
  </si>
  <si>
    <t>PJ Brown: Ryman invoice 200574552 - copy paper</t>
  </si>
  <si>
    <t>Mrs P Paxton: Parish Pumps Oct &amp; Nov less paper</t>
  </si>
  <si>
    <t>Replacement cheque</t>
  </si>
  <si>
    <t>Cancel cheque 678</t>
  </si>
  <si>
    <t>SLCC: replacement for cheque 678</t>
  </si>
  <si>
    <t>Ink cartridge, stationery</t>
  </si>
  <si>
    <t>Herefordshire Council: Precept instalment</t>
  </si>
  <si>
    <t>BACS</t>
  </si>
  <si>
    <t>Parking - SLCC meeting</t>
  </si>
  <si>
    <t>Stamps</t>
  </si>
  <si>
    <t>Jmart</t>
  </si>
  <si>
    <t>Nails for PROW marker discs</t>
  </si>
  <si>
    <t>B&amp;Q</t>
  </si>
  <si>
    <t>Pipe insulation for stile</t>
  </si>
  <si>
    <t>CPRE: membership subscription 2017-18</t>
  </si>
  <si>
    <t>HALC: Internal Audit fees for 2016-17</t>
  </si>
  <si>
    <t>HMRC: VAT refund 2016-17</t>
  </si>
  <si>
    <t>Grant Thornton LLP: invoice 8748830: audit fees</t>
  </si>
  <si>
    <t>Gwent Web Design: website hosting fees 2017&amp;2018</t>
  </si>
  <si>
    <t>P Brown: reimbursement for RBL donation</t>
  </si>
  <si>
    <t>Humber Parish Room: Hall hire 8 Nov</t>
  </si>
  <si>
    <t>Stoke Prior Village Hall: Hall hire 15 Nov</t>
  </si>
  <si>
    <t>DC Gardening Services: Lengthsman invoices 290,294</t>
  </si>
  <si>
    <t>Bromyard TC</t>
  </si>
  <si>
    <t>Interest</t>
  </si>
  <si>
    <t>Mr PJ Brown: Clerk salary Oct-Dec</t>
  </si>
  <si>
    <t>Stoke Prior Village Hall: Hall hire 14 Dec</t>
  </si>
  <si>
    <t>Humber Parish Room: Hall hire 17 Jan</t>
  </si>
  <si>
    <t>Mr PJ Brown: Ryman invoice 31913 - stationery</t>
  </si>
  <si>
    <t>Mrs P Paxton: Parish Pump Feb &amp; Mar, less paper</t>
  </si>
  <si>
    <t>BOSS: printing costs Apr-Dec 2017</t>
  </si>
  <si>
    <t>HALC: Invoice H100 - training courses</t>
  </si>
  <si>
    <t>DC Gardening Services: invoice 325 - lengthsman</t>
  </si>
  <si>
    <t>Lever files and blue paper</t>
  </si>
  <si>
    <t>Pump advertising</t>
  </si>
  <si>
    <t>Transfer to savings</t>
  </si>
  <si>
    <t>DC Gardening Services: Lengthsman invoice 340</t>
  </si>
  <si>
    <t>Enviroloo Ltd: Invoices 2528 &amp; 2529</t>
  </si>
  <si>
    <t>Mr PJ Brown: Clerk salary Jan-Mar</t>
  </si>
  <si>
    <t>Stoke Prior Village Hall: Hall hire 31 Jan</t>
  </si>
  <si>
    <t>Humber Parish Room: Hall hire 14 Mar</t>
  </si>
  <si>
    <t>Transfer to Barclays savings account</t>
  </si>
  <si>
    <t>Cheque 727 - transfer in</t>
  </si>
  <si>
    <t>Herefordshire Council: Lengthsman/P3 grant invoice 1</t>
  </si>
  <si>
    <t>Mrs P Paxton: Apr/May  Pumps &amp; replace chq 718</t>
  </si>
  <si>
    <t>Cancel cheque 718</t>
  </si>
  <si>
    <t>SLCC Clerk membership subscription 2018-19</t>
  </si>
  <si>
    <t>ALCC: Clerk membership subscription 2018-19</t>
  </si>
  <si>
    <t>DC Gardening Services: Lengthsman invoice 358</t>
  </si>
  <si>
    <t>HALC: Subs &amp; affiliation fees 2018-19: invoice H230</t>
  </si>
  <si>
    <t>Getmapping plc: Parish Online: 2018-19 subs</t>
  </si>
  <si>
    <t>FPI</t>
  </si>
  <si>
    <t>BGC</t>
  </si>
  <si>
    <t>DEP</t>
  </si>
  <si>
    <t>Mrs P Paxton: Parish Pump Dec/Jan (CANCELLED)</t>
  </si>
  <si>
    <t>PJ Brown: Clerk mileage 2017-18</t>
  </si>
  <si>
    <t>DC Gardening Services: Lengthsman invoice 377</t>
  </si>
  <si>
    <t>BOSS: printing costs Jan-Mar 2018: invoice 31988</t>
  </si>
  <si>
    <t>54/17</t>
  </si>
  <si>
    <t>69/17b</t>
  </si>
  <si>
    <t>85/17b</t>
  </si>
  <si>
    <t>103/17c</t>
  </si>
  <si>
    <t>11/18b</t>
  </si>
  <si>
    <t>42/18d</t>
  </si>
  <si>
    <t>Mee AM advert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</si>
</sst>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2" fontId="1" fillId="0" borderId="5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 applyBorder="1"/>
    <xf numFmtId="0" fontId="3" fillId="0" borderId="0" xfId="0" applyFont="1" applyBorder="1"/>
    <xf numFmtId="2" fontId="3" fillId="0" borderId="9" xfId="0" applyNumberFormat="1" applyFont="1" applyBorder="1"/>
    <xf numFmtId="2" fontId="3" fillId="0" borderId="10" xfId="0" applyNumberFormat="1" applyFont="1" applyBorder="1"/>
    <xf numFmtId="2" fontId="3" fillId="0" borderId="11" xfId="0" applyNumberFormat="1" applyFont="1" applyBorder="1"/>
    <xf numFmtId="0" fontId="3" fillId="0" borderId="11" xfId="0" applyFont="1" applyBorder="1"/>
    <xf numFmtId="2" fontId="1" fillId="0" borderId="0" xfId="0" applyNumberFormat="1" applyFont="1" applyBorder="1" applyAlignment="1">
      <alignment horizontal="center" textRotation="90" wrapText="1"/>
    </xf>
    <xf numFmtId="2" fontId="2" fillId="0" borderId="1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textRotation="90" wrapText="1"/>
    </xf>
    <xf numFmtId="2" fontId="2" fillId="0" borderId="2" xfId="0" applyNumberFormat="1" applyFont="1" applyBorder="1" applyAlignment="1">
      <alignment horizontal="center" textRotation="90"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9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2" fontId="1" fillId="0" borderId="18" xfId="0" applyNumberFormat="1" applyFont="1" applyBorder="1"/>
    <xf numFmtId="2" fontId="1" fillId="0" borderId="20" xfId="0" applyNumberFormat="1" applyFont="1" applyBorder="1"/>
    <xf numFmtId="2" fontId="1" fillId="0" borderId="19" xfId="0" applyNumberFormat="1" applyFont="1" applyBorder="1"/>
    <xf numFmtId="0" fontId="1" fillId="0" borderId="19" xfId="0" applyFont="1" applyBorder="1"/>
    <xf numFmtId="0" fontId="3" fillId="2" borderId="0" xfId="0" applyFont="1" applyFill="1" applyBorder="1" applyAlignment="1">
      <alignment horizont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0" fontId="3" fillId="2" borderId="11" xfId="0" applyFont="1" applyFill="1" applyBorder="1" applyAlignment="1">
      <alignment horizontal="center"/>
    </xf>
    <xf numFmtId="2" fontId="3" fillId="2" borderId="9" xfId="0" applyNumberFormat="1" applyFont="1" applyFill="1" applyBorder="1"/>
    <xf numFmtId="2" fontId="3" fillId="2" borderId="10" xfId="0" applyNumberFormat="1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2" fontId="1" fillId="2" borderId="6" xfId="0" applyNumberFormat="1" applyFont="1" applyFill="1" applyBorder="1"/>
    <xf numFmtId="2" fontId="1" fillId="2" borderId="8" xfId="0" applyNumberFormat="1" applyFont="1" applyFill="1" applyBorder="1"/>
    <xf numFmtId="2" fontId="1" fillId="2" borderId="7" xfId="0" applyNumberFormat="1" applyFont="1" applyFill="1" applyBorder="1"/>
    <xf numFmtId="2" fontId="2" fillId="0" borderId="12" xfId="0" applyNumberFormat="1" applyFont="1" applyBorder="1" applyAlignment="1">
      <alignment horizontal="right" textRotation="90" wrapText="1"/>
    </xf>
    <xf numFmtId="2" fontId="2" fillId="0" borderId="12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Fill="1" applyBorder="1" applyAlignment="1"/>
    <xf numFmtId="0" fontId="3" fillId="2" borderId="0" xfId="0" applyFont="1" applyFill="1" applyBorder="1" applyAlignment="1"/>
    <xf numFmtId="0" fontId="1" fillId="2" borderId="7" xfId="0" applyFont="1" applyFill="1" applyBorder="1" applyAlignment="1"/>
    <xf numFmtId="0" fontId="3" fillId="2" borderId="11" xfId="0" applyFont="1" applyFill="1" applyBorder="1" applyAlignment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2" fontId="2" fillId="0" borderId="14" xfId="0" applyNumberFormat="1" applyFont="1" applyBorder="1" applyAlignment="1">
      <alignment wrapText="1"/>
    </xf>
    <xf numFmtId="2" fontId="2" fillId="0" borderId="15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2" fontId="2" fillId="0" borderId="3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vertical="top" wrapText="1"/>
    </xf>
    <xf numFmtId="2" fontId="2" fillId="0" borderId="12" xfId="0" applyNumberFormat="1" applyFont="1" applyBorder="1" applyAlignment="1">
      <alignment horizontal="right"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vertical="top" wrapText="1"/>
    </xf>
    <xf numFmtId="2" fontId="2" fillId="0" borderId="22" xfId="0" applyNumberFormat="1" applyFont="1" applyBorder="1" applyAlignment="1">
      <alignment vertical="top" wrapText="1"/>
    </xf>
    <xf numFmtId="2" fontId="2" fillId="0" borderId="16" xfId="0" applyNumberFormat="1" applyFont="1" applyBorder="1" applyAlignment="1">
      <alignment vertical="top" wrapText="1"/>
    </xf>
    <xf numFmtId="2" fontId="2" fillId="0" borderId="23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3" xfId="0" applyNumberFormat="1" applyFont="1" applyBorder="1" applyAlignment="1">
      <alignment vertical="top" wrapText="1"/>
    </xf>
    <xf numFmtId="2" fontId="2" fillId="0" borderId="17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top" wrapText="1"/>
    </xf>
    <xf numFmtId="0" fontId="1" fillId="0" borderId="0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14" fontId="5" fillId="0" borderId="13" xfId="0" applyNumberFormat="1" applyFont="1" applyBorder="1" applyAlignment="1">
      <alignment horizontal="left" wrapText="1"/>
    </xf>
    <xf numFmtId="14" fontId="5" fillId="0" borderId="0" xfId="0" applyNumberFormat="1" applyFont="1" applyAlignment="1">
      <alignment horizontal="left" vertical="top" wrapText="1"/>
    </xf>
    <xf numFmtId="14" fontId="4" fillId="0" borderId="18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14" fontId="4" fillId="2" borderId="6" xfId="0" applyNumberFormat="1" applyFont="1" applyFill="1" applyBorder="1" applyAlignment="1">
      <alignment horizontal="left"/>
    </xf>
    <xf numFmtId="14" fontId="5" fillId="0" borderId="16" xfId="0" applyNumberFormat="1" applyFont="1" applyBorder="1" applyAlignment="1">
      <alignment horizontal="left" vertical="top" wrapText="1"/>
    </xf>
    <xf numFmtId="14" fontId="5" fillId="0" borderId="13" xfId="0" applyNumberFormat="1" applyFont="1" applyBorder="1" applyAlignment="1">
      <alignment horizontal="left" vertical="top" wrapText="1"/>
    </xf>
    <xf numFmtId="14" fontId="6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textRotation="90" wrapText="1"/>
    </xf>
    <xf numFmtId="49" fontId="5" fillId="0" borderId="14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/>
    <xf numFmtId="49" fontId="6" fillId="0" borderId="3" xfId="0" applyNumberFormat="1" applyFont="1" applyBorder="1"/>
    <xf numFmtId="2" fontId="4" fillId="2" borderId="6" xfId="0" applyNumberFormat="1" applyFont="1" applyFill="1" applyBorder="1"/>
    <xf numFmtId="49" fontId="5" fillId="0" borderId="21" xfId="0" applyNumberFormat="1" applyFont="1" applyBorder="1" applyAlignment="1">
      <alignment vertical="top" wrapText="1"/>
    </xf>
    <xf numFmtId="49" fontId="5" fillId="0" borderId="14" xfId="0" applyNumberFormat="1" applyFont="1" applyBorder="1" applyAlignment="1">
      <alignment vertical="top" wrapText="1"/>
    </xf>
    <xf numFmtId="49" fontId="6" fillId="0" borderId="9" xfId="0" applyNumberFormat="1" applyFont="1" applyBorder="1"/>
    <xf numFmtId="2" fontId="2" fillId="0" borderId="0" xfId="0" applyNumberFormat="1" applyFont="1" applyBorder="1" applyAlignment="1">
      <alignment horizontal="right" vertical="top" wrapText="1"/>
    </xf>
    <xf numFmtId="14" fontId="5" fillId="0" borderId="0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right" textRotation="90" wrapText="1"/>
    </xf>
    <xf numFmtId="2" fontId="2" fillId="0" borderId="13" xfId="0" applyNumberFormat="1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 vertical="top" wrapText="1"/>
    </xf>
    <xf numFmtId="2" fontId="2" fillId="0" borderId="13" xfId="0" applyNumberFormat="1" applyFont="1" applyBorder="1" applyAlignment="1">
      <alignment horizontal="right" vertical="top" wrapText="1"/>
    </xf>
    <xf numFmtId="0" fontId="7" fillId="0" borderId="0" xfId="0" applyFont="1"/>
    <xf numFmtId="14" fontId="0" fillId="0" borderId="0" xfId="0" applyNumberFormat="1"/>
    <xf numFmtId="0" fontId="7" fillId="0" borderId="25" xfId="0" applyFont="1" applyBorder="1"/>
    <xf numFmtId="14" fontId="7" fillId="0" borderId="0" xfId="0" applyNumberFormat="1" applyFont="1"/>
    <xf numFmtId="14" fontId="7" fillId="0" borderId="25" xfId="0" applyNumberFormat="1" applyFont="1" applyBorder="1"/>
    <xf numFmtId="2" fontId="7" fillId="0" borderId="0" xfId="0" applyNumberFormat="1" applyFont="1"/>
    <xf numFmtId="2" fontId="7" fillId="0" borderId="25" xfId="0" applyNumberFormat="1" applyFont="1" applyBorder="1"/>
    <xf numFmtId="2" fontId="0" fillId="0" borderId="0" xfId="0" applyNumberFormat="1"/>
    <xf numFmtId="2" fontId="0" fillId="0" borderId="12" xfId="0" applyNumberFormat="1" applyBorder="1"/>
    <xf numFmtId="2" fontId="0" fillId="0" borderId="24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 wrapText="1"/>
    </xf>
    <xf numFmtId="2" fontId="8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2" fontId="1" fillId="0" borderId="2" xfId="0" applyNumberFormat="1" applyFont="1" applyBorder="1" applyAlignment="1">
      <alignment horizontal="center" textRotation="90" wrapText="1"/>
    </xf>
    <xf numFmtId="2" fontId="1" fillId="0" borderId="10" xfId="0" applyNumberFormat="1" applyFont="1" applyBorder="1" applyAlignment="1">
      <alignment horizontal="center" textRotation="90" wrapText="1"/>
    </xf>
    <xf numFmtId="0" fontId="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tabSelected="1" zoomScale="110" zoomScaleNormal="110" zoomScalePageLayoutView="75" workbookViewId="0">
      <pane ySplit="2" topLeftCell="A79" activePane="bottomLeft" state="frozen"/>
      <selection pane="bottomLeft" activeCell="D80" sqref="D80"/>
    </sheetView>
  </sheetViews>
  <sheetFormatPr defaultColWidth="5.44140625" defaultRowHeight="13.8" x14ac:dyDescent="0.3"/>
  <cols>
    <col min="1" max="1" width="9.44140625" style="89" customWidth="1"/>
    <col min="2" max="2" width="21.6640625" style="46" customWidth="1"/>
    <col min="3" max="3" width="4" style="4" customWidth="1"/>
    <col min="4" max="4" width="2.77734375" style="4" customWidth="1"/>
    <col min="5" max="5" width="5" style="4" customWidth="1"/>
    <col min="6" max="6" width="8.33203125" style="5" customWidth="1"/>
    <col min="7" max="7" width="8.21875" style="6" customWidth="1"/>
    <col min="8" max="8" width="7.6640625" style="7" customWidth="1"/>
    <col min="9" max="9" width="7.88671875" style="5" customWidth="1"/>
    <col min="10" max="10" width="7" style="7" customWidth="1"/>
    <col min="11" max="11" width="7.33203125" style="6" customWidth="1"/>
    <col min="12" max="12" width="6.21875" style="93" customWidth="1"/>
    <col min="13" max="13" width="7.44140625" style="44" customWidth="1"/>
    <col min="14" max="16" width="7.44140625" style="106" customWidth="1"/>
    <col min="17" max="17" width="7.5546875" style="7" customWidth="1"/>
    <col min="18" max="18" width="6.77734375" style="7" customWidth="1"/>
    <col min="19" max="19" width="6.88671875" style="7" customWidth="1"/>
    <col min="20" max="20" width="7.5546875" style="7" customWidth="1"/>
    <col min="21" max="21" width="7.77734375" style="7" customWidth="1"/>
    <col min="22" max="22" width="6.6640625" style="7" customWidth="1"/>
    <col min="23" max="24" width="7.88671875" style="7" customWidth="1"/>
    <col min="25" max="25" width="7.109375" style="5" customWidth="1"/>
    <col min="26" max="26" width="6.77734375" style="6" customWidth="1"/>
    <col min="27" max="16384" width="5.44140625" style="3"/>
  </cols>
  <sheetData>
    <row r="1" spans="1:26" s="2" customFormat="1" ht="27" customHeight="1" thickBot="1" x14ac:dyDescent="0.35">
      <c r="A1" s="138" t="s">
        <v>0</v>
      </c>
      <c r="B1" s="140" t="s">
        <v>1</v>
      </c>
      <c r="C1" s="142" t="s">
        <v>24</v>
      </c>
      <c r="D1" s="78"/>
      <c r="E1" s="142" t="s">
        <v>19</v>
      </c>
      <c r="F1" s="134" t="s">
        <v>2</v>
      </c>
      <c r="G1" s="136" t="s">
        <v>3</v>
      </c>
      <c r="H1" s="1"/>
      <c r="I1" s="131" t="s">
        <v>29</v>
      </c>
      <c r="J1" s="132"/>
      <c r="K1" s="133"/>
      <c r="L1" s="144" t="s">
        <v>25</v>
      </c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6"/>
      <c r="Y1" s="129" t="s">
        <v>22</v>
      </c>
      <c r="Z1" s="130"/>
    </row>
    <row r="2" spans="1:26" s="25" customFormat="1" ht="77.400000000000006" customHeight="1" thickBot="1" x14ac:dyDescent="0.35">
      <c r="A2" s="139"/>
      <c r="B2" s="141"/>
      <c r="C2" s="143"/>
      <c r="D2" s="79" t="s">
        <v>30</v>
      </c>
      <c r="E2" s="143"/>
      <c r="F2" s="135"/>
      <c r="G2" s="137"/>
      <c r="H2" s="19" t="s">
        <v>16</v>
      </c>
      <c r="I2" s="20" t="s">
        <v>36</v>
      </c>
      <c r="J2" s="21" t="s">
        <v>4</v>
      </c>
      <c r="K2" s="22" t="s">
        <v>5</v>
      </c>
      <c r="L2" s="90" t="s">
        <v>23</v>
      </c>
      <c r="M2" s="43" t="s">
        <v>20</v>
      </c>
      <c r="N2" s="104" t="s">
        <v>35</v>
      </c>
      <c r="O2" s="104" t="s">
        <v>84</v>
      </c>
      <c r="P2" s="104" t="s">
        <v>117</v>
      </c>
      <c r="Q2" s="21" t="s">
        <v>31</v>
      </c>
      <c r="R2" s="21" t="s">
        <v>18</v>
      </c>
      <c r="S2" s="21" t="s">
        <v>32</v>
      </c>
      <c r="T2" s="21" t="s">
        <v>17</v>
      </c>
      <c r="U2" s="21" t="s">
        <v>33</v>
      </c>
      <c r="V2" s="21" t="s">
        <v>21</v>
      </c>
      <c r="W2" s="21" t="s">
        <v>34</v>
      </c>
      <c r="X2" s="21" t="s">
        <v>5</v>
      </c>
      <c r="Y2" s="23" t="s">
        <v>6</v>
      </c>
      <c r="Z2" s="24" t="s">
        <v>7</v>
      </c>
    </row>
    <row r="3" spans="1:26" s="52" customFormat="1" x14ac:dyDescent="0.3">
      <c r="A3" s="80">
        <v>42826</v>
      </c>
      <c r="B3" s="52" t="s">
        <v>8</v>
      </c>
      <c r="C3" s="53"/>
      <c r="D3" s="53"/>
      <c r="E3" s="53"/>
      <c r="F3" s="54">
        <v>1839.76</v>
      </c>
      <c r="G3" s="55"/>
      <c r="H3" s="56">
        <f>F3-G3</f>
        <v>1839.76</v>
      </c>
      <c r="I3" s="54"/>
      <c r="J3" s="56"/>
      <c r="K3" s="55"/>
      <c r="L3" s="91"/>
      <c r="M3" s="57"/>
      <c r="N3" s="105"/>
      <c r="O3" s="105"/>
      <c r="P3" s="105"/>
      <c r="Q3" s="56"/>
      <c r="R3" s="56"/>
      <c r="S3" s="56"/>
      <c r="T3" s="56"/>
      <c r="U3" s="56"/>
      <c r="V3" s="56"/>
      <c r="W3" s="56"/>
      <c r="X3" s="56"/>
      <c r="Y3" s="54"/>
      <c r="Z3" s="55"/>
    </row>
    <row r="4" spans="1:26" s="120" customFormat="1" ht="27.6" x14ac:dyDescent="0.3">
      <c r="A4" s="100">
        <v>42844</v>
      </c>
      <c r="B4" s="120" t="s">
        <v>47</v>
      </c>
      <c r="C4" s="121">
        <v>72</v>
      </c>
      <c r="D4" s="121" t="s">
        <v>58</v>
      </c>
      <c r="E4" s="121" t="s">
        <v>89</v>
      </c>
      <c r="F4" s="122">
        <v>4838.57</v>
      </c>
      <c r="G4" s="123"/>
      <c r="H4" s="75">
        <f>H3+F4-G4</f>
        <v>6678.33</v>
      </c>
      <c r="I4" s="122">
        <v>4242</v>
      </c>
      <c r="J4" s="124"/>
      <c r="K4" s="123">
        <v>596.57000000000005</v>
      </c>
      <c r="L4" s="125"/>
      <c r="M4" s="126"/>
      <c r="N4" s="127"/>
      <c r="O4" s="127"/>
      <c r="P4" s="127"/>
      <c r="Q4" s="124"/>
      <c r="R4" s="124"/>
      <c r="S4" s="124"/>
      <c r="T4" s="124"/>
      <c r="U4" s="124"/>
      <c r="V4" s="124"/>
      <c r="W4" s="124"/>
      <c r="X4" s="124"/>
      <c r="Y4" s="122"/>
      <c r="Z4" s="123"/>
    </row>
    <row r="5" spans="1:26" s="120" customFormat="1" ht="27.6" x14ac:dyDescent="0.3">
      <c r="A5" s="100">
        <v>42859</v>
      </c>
      <c r="B5" s="120" t="s">
        <v>61</v>
      </c>
      <c r="C5" s="121">
        <v>73</v>
      </c>
      <c r="D5" s="121" t="s">
        <v>58</v>
      </c>
      <c r="E5" s="121" t="s">
        <v>59</v>
      </c>
      <c r="F5" s="122">
        <v>36</v>
      </c>
      <c r="G5" s="123"/>
      <c r="H5" s="75">
        <f t="shared" ref="H5:H18" si="0">H4+F5-G5</f>
        <v>6714.33</v>
      </c>
      <c r="I5" s="122"/>
      <c r="J5" s="124">
        <v>36</v>
      </c>
      <c r="K5" s="123"/>
      <c r="L5" s="125"/>
      <c r="M5" s="126"/>
      <c r="N5" s="127"/>
      <c r="O5" s="127"/>
      <c r="P5" s="127"/>
      <c r="Q5" s="124"/>
      <c r="R5" s="124"/>
      <c r="S5" s="124"/>
      <c r="T5" s="124"/>
      <c r="U5" s="124"/>
      <c r="V5" s="124"/>
      <c r="W5" s="124"/>
      <c r="X5" s="124"/>
      <c r="Y5" s="122"/>
      <c r="Z5" s="123"/>
    </row>
    <row r="6" spans="1:26" s="120" customFormat="1" ht="27.6" x14ac:dyDescent="0.3">
      <c r="A6" s="100">
        <v>42871</v>
      </c>
      <c r="B6" s="120" t="s">
        <v>68</v>
      </c>
      <c r="C6" s="121">
        <v>78</v>
      </c>
      <c r="D6" s="121" t="s">
        <v>58</v>
      </c>
      <c r="E6" s="121" t="s">
        <v>59</v>
      </c>
      <c r="F6" s="122">
        <v>36</v>
      </c>
      <c r="G6" s="123"/>
      <c r="H6" s="75">
        <f t="shared" si="0"/>
        <v>6750.33</v>
      </c>
      <c r="I6" s="122"/>
      <c r="J6" s="124">
        <v>36</v>
      </c>
      <c r="K6" s="123"/>
      <c r="L6" s="125"/>
      <c r="M6" s="126"/>
      <c r="N6" s="127"/>
      <c r="O6" s="127"/>
      <c r="P6" s="127"/>
      <c r="Q6" s="124"/>
      <c r="R6" s="124"/>
      <c r="S6" s="124"/>
      <c r="T6" s="124"/>
      <c r="U6" s="124"/>
      <c r="V6" s="124"/>
      <c r="W6" s="124"/>
      <c r="X6" s="124"/>
      <c r="Y6" s="122"/>
      <c r="Z6" s="123"/>
    </row>
    <row r="7" spans="1:26" s="103" customFormat="1" ht="27.6" x14ac:dyDescent="0.25">
      <c r="A7" s="100">
        <v>42872</v>
      </c>
      <c r="B7" s="103" t="s">
        <v>48</v>
      </c>
      <c r="C7" s="102">
        <v>66</v>
      </c>
      <c r="D7" s="102" t="s">
        <v>58</v>
      </c>
      <c r="E7" s="102">
        <v>690</v>
      </c>
      <c r="F7" s="60"/>
      <c r="G7" s="61">
        <v>6</v>
      </c>
      <c r="H7" s="75">
        <f t="shared" si="0"/>
        <v>6744.33</v>
      </c>
      <c r="I7" s="60"/>
      <c r="J7" s="62"/>
      <c r="K7" s="61"/>
      <c r="L7" s="125" t="s">
        <v>140</v>
      </c>
      <c r="M7" s="63"/>
      <c r="N7" s="99"/>
      <c r="O7" s="99"/>
      <c r="P7" s="99"/>
      <c r="Q7" s="62"/>
      <c r="R7" s="62"/>
      <c r="S7" s="62">
        <v>6</v>
      </c>
      <c r="T7" s="62"/>
      <c r="U7" s="62"/>
      <c r="V7" s="62"/>
      <c r="W7" s="62"/>
      <c r="X7" s="62"/>
      <c r="Y7" s="60"/>
      <c r="Z7" s="61"/>
    </row>
    <row r="8" spans="1:26" s="58" customFormat="1" ht="25.5" customHeight="1" x14ac:dyDescent="0.25">
      <c r="A8" s="81">
        <v>42872</v>
      </c>
      <c r="B8" s="58" t="s">
        <v>49</v>
      </c>
      <c r="C8" s="59">
        <v>67</v>
      </c>
      <c r="D8" s="59" t="s">
        <v>58</v>
      </c>
      <c r="E8" s="59">
        <v>691</v>
      </c>
      <c r="F8" s="60"/>
      <c r="G8" s="61">
        <v>24</v>
      </c>
      <c r="H8" s="75">
        <f t="shared" si="0"/>
        <v>6720.33</v>
      </c>
      <c r="I8" s="60"/>
      <c r="J8" s="62"/>
      <c r="K8" s="61"/>
      <c r="L8" s="125" t="s">
        <v>140</v>
      </c>
      <c r="M8" s="63"/>
      <c r="N8" s="99"/>
      <c r="O8" s="99"/>
      <c r="P8" s="99"/>
      <c r="Q8" s="62"/>
      <c r="R8" s="62"/>
      <c r="S8" s="62">
        <v>24</v>
      </c>
      <c r="T8" s="62"/>
      <c r="U8" s="62"/>
      <c r="V8" s="62"/>
      <c r="W8" s="62"/>
      <c r="X8" s="62"/>
      <c r="Y8" s="60"/>
      <c r="Z8" s="61"/>
    </row>
    <row r="9" spans="1:26" s="58" customFormat="1" ht="25.5" customHeight="1" x14ac:dyDescent="0.25">
      <c r="A9" s="81">
        <v>42872</v>
      </c>
      <c r="B9" s="58" t="s">
        <v>50</v>
      </c>
      <c r="C9" s="59">
        <v>68</v>
      </c>
      <c r="D9" s="59" t="s">
        <v>58</v>
      </c>
      <c r="E9" s="59">
        <v>692</v>
      </c>
      <c r="F9" s="60"/>
      <c r="G9" s="61">
        <v>86.35</v>
      </c>
      <c r="H9" s="75">
        <f t="shared" si="0"/>
        <v>6633.98</v>
      </c>
      <c r="I9" s="60"/>
      <c r="J9" s="62"/>
      <c r="K9" s="61"/>
      <c r="L9" s="125" t="s">
        <v>140</v>
      </c>
      <c r="M9" s="63"/>
      <c r="N9" s="99"/>
      <c r="O9" s="99"/>
      <c r="P9" s="99"/>
      <c r="Q9" s="62"/>
      <c r="R9" s="62"/>
      <c r="S9" s="62"/>
      <c r="T9" s="62">
        <v>71.959999999999994</v>
      </c>
      <c r="U9" s="62"/>
      <c r="V9" s="62"/>
      <c r="W9" s="62"/>
      <c r="X9" s="62"/>
      <c r="Y9" s="60">
        <v>14.39</v>
      </c>
      <c r="Z9" s="61"/>
    </row>
    <row r="10" spans="1:26" s="58" customFormat="1" ht="25.5" customHeight="1" x14ac:dyDescent="0.25">
      <c r="A10" s="81">
        <v>42872</v>
      </c>
      <c r="B10" s="58" t="s">
        <v>51</v>
      </c>
      <c r="C10" s="59">
        <v>69</v>
      </c>
      <c r="D10" s="59" t="s">
        <v>58</v>
      </c>
      <c r="E10" s="59">
        <v>693</v>
      </c>
      <c r="F10" s="60"/>
      <c r="G10" s="61">
        <v>148.04</v>
      </c>
      <c r="H10" s="75">
        <f t="shared" si="0"/>
        <v>6485.94</v>
      </c>
      <c r="I10" s="60"/>
      <c r="J10" s="62"/>
      <c r="K10" s="61"/>
      <c r="L10" s="125" t="s">
        <v>140</v>
      </c>
      <c r="M10" s="63"/>
      <c r="N10" s="99"/>
      <c r="O10" s="99"/>
      <c r="P10" s="99"/>
      <c r="Q10" s="62"/>
      <c r="R10" s="62"/>
      <c r="S10" s="62"/>
      <c r="T10" s="62">
        <v>148.04</v>
      </c>
      <c r="U10" s="62"/>
      <c r="V10" s="62"/>
      <c r="W10" s="62"/>
      <c r="X10" s="62"/>
      <c r="Y10" s="60"/>
      <c r="Z10" s="61"/>
    </row>
    <row r="11" spans="1:26" s="58" customFormat="1" ht="25.5" customHeight="1" x14ac:dyDescent="0.25">
      <c r="A11" s="81">
        <v>42872</v>
      </c>
      <c r="B11" s="58" t="s">
        <v>52</v>
      </c>
      <c r="C11" s="59">
        <v>70</v>
      </c>
      <c r="D11" s="59" t="s">
        <v>58</v>
      </c>
      <c r="E11" s="59">
        <v>694</v>
      </c>
      <c r="F11" s="60"/>
      <c r="G11" s="61">
        <v>238.64</v>
      </c>
      <c r="H11" s="75">
        <f t="shared" si="0"/>
        <v>6247.2999999999993</v>
      </c>
      <c r="I11" s="60"/>
      <c r="J11" s="62"/>
      <c r="K11" s="61"/>
      <c r="L11" s="125" t="s">
        <v>140</v>
      </c>
      <c r="M11" s="63"/>
      <c r="N11" s="99"/>
      <c r="O11" s="99"/>
      <c r="P11" s="99"/>
      <c r="Q11" s="62"/>
      <c r="R11" s="62">
        <v>238.64</v>
      </c>
      <c r="S11" s="62"/>
      <c r="T11" s="62"/>
      <c r="U11" s="62"/>
      <c r="V11" s="62"/>
      <c r="W11" s="62"/>
      <c r="X11" s="62"/>
      <c r="Y11" s="60"/>
      <c r="Z11" s="61"/>
    </row>
    <row r="12" spans="1:26" s="58" customFormat="1" ht="25.5" customHeight="1" x14ac:dyDescent="0.25">
      <c r="A12" s="81">
        <v>42872</v>
      </c>
      <c r="B12" s="58" t="s">
        <v>53</v>
      </c>
      <c r="C12" s="59">
        <v>71</v>
      </c>
      <c r="D12" s="59" t="s">
        <v>58</v>
      </c>
      <c r="E12" s="59">
        <v>695</v>
      </c>
      <c r="F12" s="60"/>
      <c r="G12" s="61">
        <v>100.07</v>
      </c>
      <c r="H12" s="75">
        <f t="shared" si="0"/>
        <v>6147.23</v>
      </c>
      <c r="I12" s="60"/>
      <c r="J12" s="62"/>
      <c r="K12" s="61"/>
      <c r="L12" s="125" t="s">
        <v>140</v>
      </c>
      <c r="M12" s="63"/>
      <c r="N12" s="99">
        <v>100.07</v>
      </c>
      <c r="O12" s="99"/>
      <c r="P12" s="99"/>
      <c r="Q12" s="62"/>
      <c r="R12" s="62"/>
      <c r="S12" s="62"/>
      <c r="T12" s="62"/>
      <c r="U12" s="62"/>
      <c r="V12" s="62"/>
      <c r="W12" s="62"/>
      <c r="X12" s="62"/>
      <c r="Y12" s="60"/>
      <c r="Z12" s="61"/>
    </row>
    <row r="13" spans="1:26" s="58" customFormat="1" ht="25.5" customHeight="1" x14ac:dyDescent="0.25">
      <c r="A13" s="81">
        <v>42873</v>
      </c>
      <c r="B13" s="58" t="s">
        <v>60</v>
      </c>
      <c r="C13" s="59">
        <v>73</v>
      </c>
      <c r="D13" s="59" t="s">
        <v>58</v>
      </c>
      <c r="E13" s="59">
        <v>88</v>
      </c>
      <c r="F13" s="60">
        <v>220</v>
      </c>
      <c r="G13" s="61"/>
      <c r="H13" s="75">
        <f t="shared" si="0"/>
        <v>6367.23</v>
      </c>
      <c r="I13" s="60"/>
      <c r="J13" s="62">
        <v>220</v>
      </c>
      <c r="K13" s="61"/>
      <c r="L13" s="125"/>
      <c r="M13" s="63"/>
      <c r="N13" s="99"/>
      <c r="O13" s="99"/>
      <c r="P13" s="99"/>
      <c r="Q13" s="62"/>
      <c r="R13" s="62"/>
      <c r="S13" s="62"/>
      <c r="T13" s="62"/>
      <c r="U13" s="62"/>
      <c r="V13" s="62"/>
      <c r="W13" s="62"/>
      <c r="X13" s="62"/>
      <c r="Y13" s="60"/>
      <c r="Z13" s="61"/>
    </row>
    <row r="14" spans="1:26" s="58" customFormat="1" ht="25.5" customHeight="1" x14ac:dyDescent="0.3">
      <c r="A14" s="81">
        <v>42879</v>
      </c>
      <c r="B14" s="58" t="s">
        <v>69</v>
      </c>
      <c r="C14" s="59">
        <v>78</v>
      </c>
      <c r="D14" s="59" t="s">
        <v>58</v>
      </c>
      <c r="E14" s="59" t="s">
        <v>59</v>
      </c>
      <c r="F14" s="60">
        <v>18</v>
      </c>
      <c r="G14" s="61"/>
      <c r="H14" s="75">
        <f t="shared" si="0"/>
        <v>6385.23</v>
      </c>
      <c r="I14" s="60"/>
      <c r="J14" s="62">
        <v>18</v>
      </c>
      <c r="K14" s="61"/>
      <c r="L14" s="92"/>
      <c r="M14" s="63"/>
      <c r="N14" s="99"/>
      <c r="O14" s="99"/>
      <c r="P14" s="99"/>
      <c r="Q14" s="62"/>
      <c r="R14" s="62"/>
      <c r="S14" s="62"/>
      <c r="T14" s="62"/>
      <c r="U14" s="62"/>
      <c r="V14" s="62"/>
      <c r="W14" s="62"/>
      <c r="X14" s="62"/>
      <c r="Y14" s="60"/>
      <c r="Z14" s="61"/>
    </row>
    <row r="15" spans="1:26" s="58" customFormat="1" ht="27" customHeight="1" x14ac:dyDescent="0.3">
      <c r="A15" s="81">
        <v>42898</v>
      </c>
      <c r="B15" s="58" t="s">
        <v>66</v>
      </c>
      <c r="C15" s="59">
        <v>75</v>
      </c>
      <c r="D15" s="59" t="s">
        <v>58</v>
      </c>
      <c r="E15" s="59">
        <v>696</v>
      </c>
      <c r="F15" s="60"/>
      <c r="G15" s="61">
        <v>384</v>
      </c>
      <c r="H15" s="75">
        <f t="shared" si="0"/>
        <v>6001.23</v>
      </c>
      <c r="I15" s="60"/>
      <c r="J15" s="62"/>
      <c r="K15" s="61"/>
      <c r="L15" s="92" t="s">
        <v>141</v>
      </c>
      <c r="M15" s="63"/>
      <c r="N15" s="99"/>
      <c r="O15" s="99"/>
      <c r="P15" s="99"/>
      <c r="Q15" s="62"/>
      <c r="R15" s="62"/>
      <c r="S15" s="62"/>
      <c r="T15" s="62"/>
      <c r="U15" s="62"/>
      <c r="V15" s="62"/>
      <c r="W15" s="62">
        <v>320</v>
      </c>
      <c r="X15" s="62"/>
      <c r="Y15" s="60">
        <v>64</v>
      </c>
      <c r="Z15" s="61"/>
    </row>
    <row r="16" spans="1:26" s="58" customFormat="1" ht="27" customHeight="1" x14ac:dyDescent="0.3">
      <c r="A16" s="81">
        <v>42898</v>
      </c>
      <c r="B16" s="58" t="s">
        <v>67</v>
      </c>
      <c r="C16" s="59">
        <v>76</v>
      </c>
      <c r="D16" s="59" t="s">
        <v>58</v>
      </c>
      <c r="E16" s="59">
        <v>697</v>
      </c>
      <c r="F16" s="60"/>
      <c r="G16" s="61">
        <v>1</v>
      </c>
      <c r="H16" s="75">
        <f t="shared" si="0"/>
        <v>6000.23</v>
      </c>
      <c r="I16" s="60"/>
      <c r="J16" s="62"/>
      <c r="K16" s="61"/>
      <c r="L16" s="92" t="s">
        <v>141</v>
      </c>
      <c r="M16" s="63"/>
      <c r="N16" s="99"/>
      <c r="O16" s="99"/>
      <c r="P16" s="99"/>
      <c r="Q16" s="62"/>
      <c r="R16" s="62"/>
      <c r="S16" s="62"/>
      <c r="T16" s="62"/>
      <c r="U16" s="62"/>
      <c r="V16" s="62">
        <v>1</v>
      </c>
      <c r="W16" s="62"/>
      <c r="X16" s="62"/>
      <c r="Y16" s="60"/>
      <c r="Z16" s="61"/>
    </row>
    <row r="17" spans="1:26" s="58" customFormat="1" ht="27" customHeight="1" x14ac:dyDescent="0.3">
      <c r="A17" s="81">
        <v>42899</v>
      </c>
      <c r="B17" s="58" t="s">
        <v>74</v>
      </c>
      <c r="C17" s="59">
        <v>82</v>
      </c>
      <c r="D17" s="59" t="s">
        <v>58</v>
      </c>
      <c r="E17" s="59" t="s">
        <v>59</v>
      </c>
      <c r="F17" s="60">
        <v>36</v>
      </c>
      <c r="G17" s="61"/>
      <c r="H17" s="75">
        <f t="shared" si="0"/>
        <v>6036.23</v>
      </c>
      <c r="I17" s="60"/>
      <c r="J17" s="62">
        <v>36</v>
      </c>
      <c r="K17" s="61"/>
      <c r="L17" s="92"/>
      <c r="M17" s="63"/>
      <c r="N17" s="99"/>
      <c r="O17" s="99"/>
      <c r="P17" s="99"/>
      <c r="Q17" s="62"/>
      <c r="R17" s="62"/>
      <c r="S17" s="62"/>
      <c r="T17" s="62"/>
      <c r="U17" s="62"/>
      <c r="V17" s="62"/>
      <c r="W17" s="62"/>
      <c r="X17" s="62"/>
      <c r="Y17" s="60"/>
      <c r="Z17" s="61"/>
    </row>
    <row r="18" spans="1:26" s="58" customFormat="1" ht="25.5" customHeight="1" x14ac:dyDescent="0.3">
      <c r="A18" s="81">
        <v>42916</v>
      </c>
      <c r="B18" s="58" t="s">
        <v>64</v>
      </c>
      <c r="C18" s="59">
        <v>74</v>
      </c>
      <c r="D18" s="59" t="s">
        <v>58</v>
      </c>
      <c r="E18" s="59" t="s">
        <v>65</v>
      </c>
      <c r="F18" s="60"/>
      <c r="G18" s="61">
        <v>35</v>
      </c>
      <c r="H18" s="75">
        <f t="shared" si="0"/>
        <v>6001.23</v>
      </c>
      <c r="I18" s="60"/>
      <c r="J18" s="62"/>
      <c r="K18" s="61"/>
      <c r="L18" s="92" t="s">
        <v>141</v>
      </c>
      <c r="M18" s="63"/>
      <c r="N18" s="99"/>
      <c r="O18" s="99"/>
      <c r="P18" s="99"/>
      <c r="Q18" s="62"/>
      <c r="R18" s="62">
        <v>35</v>
      </c>
      <c r="S18" s="62"/>
      <c r="T18" s="62"/>
      <c r="U18" s="62"/>
      <c r="V18" s="62"/>
      <c r="W18" s="62"/>
      <c r="X18" s="62"/>
      <c r="Y18" s="60"/>
      <c r="Z18" s="61"/>
    </row>
    <row r="19" spans="1:26" s="31" customFormat="1" ht="14.4" thickBot="1" x14ac:dyDescent="0.35">
      <c r="A19" s="82" t="s">
        <v>14</v>
      </c>
      <c r="B19" s="26" t="s">
        <v>9</v>
      </c>
      <c r="C19" s="27"/>
      <c r="D19" s="27"/>
      <c r="E19" s="27"/>
      <c r="F19" s="28">
        <f>SUM(I19:K19)+Z19</f>
        <v>5184.57</v>
      </c>
      <c r="G19" s="29">
        <f>SUM(M19:Y19)</f>
        <v>1023.1</v>
      </c>
      <c r="H19" s="30"/>
      <c r="I19" s="28">
        <f>SUM(I4:I18)</f>
        <v>4242</v>
      </c>
      <c r="J19" s="28">
        <f>SUM(J4:J18)</f>
        <v>346</v>
      </c>
      <c r="K19" s="28">
        <f>SUM(K4:K18)</f>
        <v>596.57000000000005</v>
      </c>
      <c r="L19" s="28"/>
      <c r="M19" s="28">
        <f t="shared" ref="M19:Z19" si="1">SUM(M4:M18)</f>
        <v>0</v>
      </c>
      <c r="N19" s="28">
        <f t="shared" si="1"/>
        <v>100.07</v>
      </c>
      <c r="O19" s="28">
        <f t="shared" si="1"/>
        <v>0</v>
      </c>
      <c r="P19" s="28">
        <f t="shared" si="1"/>
        <v>0</v>
      </c>
      <c r="Q19" s="28">
        <f t="shared" si="1"/>
        <v>0</v>
      </c>
      <c r="R19" s="28">
        <f t="shared" si="1"/>
        <v>273.64</v>
      </c>
      <c r="S19" s="28">
        <f t="shared" si="1"/>
        <v>30</v>
      </c>
      <c r="T19" s="28">
        <f t="shared" si="1"/>
        <v>220</v>
      </c>
      <c r="U19" s="28">
        <f t="shared" si="1"/>
        <v>0</v>
      </c>
      <c r="V19" s="28">
        <f t="shared" si="1"/>
        <v>1</v>
      </c>
      <c r="W19" s="28">
        <f t="shared" si="1"/>
        <v>320</v>
      </c>
      <c r="X19" s="28">
        <f t="shared" si="1"/>
        <v>0</v>
      </c>
      <c r="Y19" s="28">
        <f t="shared" si="1"/>
        <v>78.39</v>
      </c>
      <c r="Z19" s="28">
        <f t="shared" si="1"/>
        <v>0</v>
      </c>
    </row>
    <row r="20" spans="1:26" s="8" customFormat="1" x14ac:dyDescent="0.3">
      <c r="A20" s="83"/>
      <c r="B20" s="47" t="s">
        <v>10</v>
      </c>
      <c r="C20" s="9"/>
      <c r="D20" s="9"/>
      <c r="E20" s="9"/>
      <c r="F20" s="5">
        <f>SUM(F3:F18)</f>
        <v>7024.33</v>
      </c>
      <c r="G20" s="6">
        <f>SUM(G3:G18)</f>
        <v>1023.0999999999999</v>
      </c>
      <c r="H20" s="7"/>
      <c r="I20" s="5"/>
      <c r="J20" s="7"/>
      <c r="K20" s="6"/>
      <c r="L20" s="93"/>
      <c r="M20" s="44"/>
      <c r="N20" s="106"/>
      <c r="O20" s="106"/>
      <c r="P20" s="106"/>
      <c r="Q20" s="7"/>
      <c r="R20" s="7"/>
      <c r="S20" s="7"/>
      <c r="T20" s="7"/>
      <c r="U20" s="7"/>
      <c r="V20" s="7"/>
      <c r="W20" s="7"/>
      <c r="X20" s="7"/>
      <c r="Y20" s="5"/>
      <c r="Z20" s="6"/>
    </row>
    <row r="21" spans="1:26" s="14" customFormat="1" x14ac:dyDescent="0.3">
      <c r="A21" s="84"/>
      <c r="B21" s="48" t="s">
        <v>11</v>
      </c>
      <c r="C21" s="10"/>
      <c r="D21" s="10"/>
      <c r="E21" s="10"/>
      <c r="F21" s="11"/>
      <c r="G21" s="12">
        <f>F20-G20</f>
        <v>6001.23</v>
      </c>
      <c r="H21" s="13"/>
      <c r="I21" s="11"/>
      <c r="J21" s="13"/>
      <c r="K21" s="12"/>
      <c r="L21" s="94"/>
      <c r="M21" s="45"/>
      <c r="N21" s="107"/>
      <c r="O21" s="107"/>
      <c r="P21" s="107"/>
      <c r="Q21" s="13"/>
      <c r="R21" s="13"/>
      <c r="S21" s="13"/>
      <c r="T21" s="13"/>
      <c r="U21" s="13"/>
      <c r="V21" s="13"/>
      <c r="W21" s="13"/>
      <c r="X21" s="13"/>
      <c r="Y21" s="11"/>
      <c r="Z21" s="12"/>
    </row>
    <row r="22" spans="1:26" s="14" customFormat="1" ht="14.4" thickBot="1" x14ac:dyDescent="0.35">
      <c r="A22" s="84"/>
      <c r="B22" s="49" t="s">
        <v>26</v>
      </c>
      <c r="C22" s="32"/>
      <c r="D22" s="32"/>
      <c r="E22" s="32"/>
      <c r="F22" s="33">
        <f>SUM(F20:F21)</f>
        <v>7024.33</v>
      </c>
      <c r="G22" s="34">
        <f>SUM(G20:G21)</f>
        <v>7024.33</v>
      </c>
      <c r="H22" s="13"/>
      <c r="I22" s="11"/>
      <c r="J22" s="13"/>
      <c r="K22" s="12"/>
      <c r="L22" s="94"/>
      <c r="M22" s="45"/>
      <c r="N22" s="107"/>
      <c r="O22" s="107"/>
      <c r="P22" s="107"/>
      <c r="Q22" s="13"/>
      <c r="R22" s="13"/>
      <c r="S22" s="13"/>
      <c r="T22" s="13"/>
      <c r="U22" s="13"/>
      <c r="V22" s="13"/>
      <c r="W22" s="13"/>
      <c r="X22" s="13"/>
      <c r="Y22" s="11"/>
      <c r="Z22" s="12"/>
    </row>
    <row r="23" spans="1:26" s="38" customFormat="1" ht="14.4" thickBot="1" x14ac:dyDescent="0.35">
      <c r="A23" s="85"/>
      <c r="B23" s="50" t="s">
        <v>27</v>
      </c>
      <c r="C23" s="39"/>
      <c r="D23" s="39"/>
      <c r="E23" s="39"/>
      <c r="F23" s="40">
        <f>F19</f>
        <v>5184.57</v>
      </c>
      <c r="G23" s="41">
        <f>G19</f>
        <v>1023.1</v>
      </c>
      <c r="H23" s="42"/>
      <c r="I23" s="40">
        <f>I19</f>
        <v>4242</v>
      </c>
      <c r="J23" s="40">
        <f t="shared" ref="J23:Z23" si="2">J19</f>
        <v>346</v>
      </c>
      <c r="K23" s="40">
        <f t="shared" si="2"/>
        <v>596.57000000000005</v>
      </c>
      <c r="L23" s="95"/>
      <c r="M23" s="40">
        <f t="shared" si="2"/>
        <v>0</v>
      </c>
      <c r="N23" s="40">
        <f t="shared" si="2"/>
        <v>100.07</v>
      </c>
      <c r="O23" s="40">
        <f t="shared" si="2"/>
        <v>0</v>
      </c>
      <c r="P23" s="40">
        <f t="shared" si="2"/>
        <v>0</v>
      </c>
      <c r="Q23" s="40">
        <f t="shared" si="2"/>
        <v>0</v>
      </c>
      <c r="R23" s="40">
        <f t="shared" si="2"/>
        <v>273.64</v>
      </c>
      <c r="S23" s="40">
        <f t="shared" si="2"/>
        <v>30</v>
      </c>
      <c r="T23" s="40">
        <f t="shared" si="2"/>
        <v>220</v>
      </c>
      <c r="U23" s="40">
        <f t="shared" si="2"/>
        <v>0</v>
      </c>
      <c r="V23" s="40">
        <f t="shared" si="2"/>
        <v>1</v>
      </c>
      <c r="W23" s="40">
        <f t="shared" si="2"/>
        <v>320</v>
      </c>
      <c r="X23" s="40">
        <f t="shared" si="2"/>
        <v>0</v>
      </c>
      <c r="Y23" s="40">
        <f t="shared" si="2"/>
        <v>78.39</v>
      </c>
      <c r="Z23" s="40">
        <f t="shared" si="2"/>
        <v>0</v>
      </c>
    </row>
    <row r="24" spans="1:26" s="70" customFormat="1" x14ac:dyDescent="0.3">
      <c r="A24" s="86">
        <v>42917</v>
      </c>
      <c r="B24" s="64" t="s">
        <v>8</v>
      </c>
      <c r="C24" s="65"/>
      <c r="D24" s="65"/>
      <c r="E24" s="65"/>
      <c r="F24" s="66">
        <f>G21</f>
        <v>6001.23</v>
      </c>
      <c r="G24" s="67"/>
      <c r="H24" s="68">
        <f>F24-G24</f>
        <v>6001.23</v>
      </c>
      <c r="I24" s="66"/>
      <c r="J24" s="68"/>
      <c r="K24" s="67"/>
      <c r="L24" s="96"/>
      <c r="M24" s="69"/>
      <c r="N24" s="108"/>
      <c r="O24" s="108"/>
      <c r="P24" s="108"/>
      <c r="Q24" s="68"/>
      <c r="R24" s="68"/>
      <c r="S24" s="68"/>
      <c r="T24" s="68"/>
      <c r="U24" s="68"/>
      <c r="V24" s="68"/>
      <c r="W24" s="68"/>
      <c r="X24" s="68"/>
      <c r="Y24" s="66"/>
      <c r="Z24" s="67"/>
    </row>
    <row r="25" spans="1:26" s="58" customFormat="1" ht="25.5" customHeight="1" x14ac:dyDescent="0.3">
      <c r="A25" s="81">
        <v>42917</v>
      </c>
      <c r="B25" s="58" t="s">
        <v>70</v>
      </c>
      <c r="C25" s="59">
        <v>77</v>
      </c>
      <c r="D25" s="59" t="s">
        <v>58</v>
      </c>
      <c r="E25" s="59">
        <v>92</v>
      </c>
      <c r="F25" s="60">
        <v>3.06</v>
      </c>
      <c r="G25" s="61"/>
      <c r="H25" s="75">
        <f>H24+F25-G25</f>
        <v>6004.29</v>
      </c>
      <c r="I25" s="60"/>
      <c r="J25" s="62"/>
      <c r="K25" s="61">
        <v>3.06</v>
      </c>
      <c r="L25" s="92"/>
      <c r="M25" s="63"/>
      <c r="N25" s="99"/>
      <c r="O25" s="99"/>
      <c r="P25" s="99"/>
      <c r="Q25" s="62"/>
      <c r="R25" s="62"/>
      <c r="S25" s="62"/>
      <c r="T25" s="62"/>
      <c r="U25" s="62"/>
      <c r="V25" s="62"/>
      <c r="W25" s="62"/>
      <c r="X25" s="62"/>
      <c r="Y25" s="60"/>
      <c r="Z25" s="61"/>
    </row>
    <row r="26" spans="1:26" s="58" customFormat="1" ht="25.5" customHeight="1" x14ac:dyDescent="0.3">
      <c r="A26" s="81">
        <v>42935</v>
      </c>
      <c r="B26" s="58" t="s">
        <v>71</v>
      </c>
      <c r="C26" s="59">
        <v>79</v>
      </c>
      <c r="D26" s="59" t="s">
        <v>58</v>
      </c>
      <c r="E26" s="59">
        <v>698</v>
      </c>
      <c r="F26" s="60"/>
      <c r="G26" s="61">
        <v>832.5</v>
      </c>
      <c r="H26" s="75">
        <f t="shared" ref="H26:H40" si="3">H25+F26-G26</f>
        <v>5171.79</v>
      </c>
      <c r="I26" s="60"/>
      <c r="J26" s="62"/>
      <c r="K26" s="61"/>
      <c r="L26" s="92" t="s">
        <v>141</v>
      </c>
      <c r="M26" s="63">
        <v>832.5</v>
      </c>
      <c r="N26" s="99"/>
      <c r="O26" s="99"/>
      <c r="P26" s="99"/>
      <c r="Q26" s="62"/>
      <c r="R26" s="62"/>
      <c r="S26" s="62"/>
      <c r="T26" s="62"/>
      <c r="U26" s="62"/>
      <c r="V26" s="62"/>
      <c r="W26" s="62"/>
      <c r="X26" s="62"/>
      <c r="Y26" s="60"/>
      <c r="Z26" s="61"/>
    </row>
    <row r="27" spans="1:26" s="58" customFormat="1" ht="25.5" customHeight="1" x14ac:dyDescent="0.3">
      <c r="A27" s="81">
        <v>42935</v>
      </c>
      <c r="B27" s="58" t="s">
        <v>72</v>
      </c>
      <c r="C27" s="59">
        <v>80</v>
      </c>
      <c r="D27" s="59" t="s">
        <v>58</v>
      </c>
      <c r="E27" s="59">
        <v>699</v>
      </c>
      <c r="F27" s="60"/>
      <c r="G27" s="61">
        <v>220</v>
      </c>
      <c r="H27" s="75">
        <f t="shared" si="3"/>
        <v>4951.79</v>
      </c>
      <c r="I27" s="60"/>
      <c r="J27" s="62"/>
      <c r="K27" s="61"/>
      <c r="L27" s="92" t="s">
        <v>141</v>
      </c>
      <c r="M27" s="63"/>
      <c r="N27" s="99"/>
      <c r="O27" s="99"/>
      <c r="P27" s="99"/>
      <c r="Q27" s="62"/>
      <c r="R27" s="62"/>
      <c r="S27" s="62"/>
      <c r="T27" s="62">
        <v>220</v>
      </c>
      <c r="U27" s="62"/>
      <c r="V27" s="62"/>
      <c r="W27" s="62"/>
      <c r="X27" s="62"/>
      <c r="Y27" s="60"/>
      <c r="Z27" s="61"/>
    </row>
    <row r="28" spans="1:26" s="58" customFormat="1" ht="25.5" customHeight="1" x14ac:dyDescent="0.3">
      <c r="A28" s="81">
        <v>42935</v>
      </c>
      <c r="B28" s="58" t="s">
        <v>73</v>
      </c>
      <c r="C28" s="59">
        <v>81</v>
      </c>
      <c r="D28" s="59" t="s">
        <v>58</v>
      </c>
      <c r="E28" s="59">
        <v>700</v>
      </c>
      <c r="F28" s="60"/>
      <c r="G28" s="61">
        <v>30</v>
      </c>
      <c r="H28" s="75">
        <f t="shared" si="3"/>
        <v>4921.79</v>
      </c>
      <c r="I28" s="60"/>
      <c r="J28" s="62"/>
      <c r="K28" s="61"/>
      <c r="L28" s="92" t="s">
        <v>141</v>
      </c>
      <c r="M28" s="63"/>
      <c r="N28" s="99"/>
      <c r="O28" s="99"/>
      <c r="P28" s="99"/>
      <c r="Q28" s="62"/>
      <c r="R28" s="62"/>
      <c r="S28" s="62">
        <v>30</v>
      </c>
      <c r="T28" s="62"/>
      <c r="U28" s="62"/>
      <c r="V28" s="62"/>
      <c r="W28" s="62"/>
      <c r="X28" s="62"/>
      <c r="Y28" s="60"/>
      <c r="Z28" s="61"/>
    </row>
    <row r="29" spans="1:26" s="103" customFormat="1" ht="26.4" customHeight="1" x14ac:dyDescent="0.3">
      <c r="A29" s="100">
        <v>42948</v>
      </c>
      <c r="B29" s="101" t="s">
        <v>75</v>
      </c>
      <c r="C29" s="102">
        <v>82</v>
      </c>
      <c r="D29" s="102" t="s">
        <v>58</v>
      </c>
      <c r="E29" s="102">
        <v>701</v>
      </c>
      <c r="F29" s="60"/>
      <c r="G29" s="61">
        <v>360</v>
      </c>
      <c r="H29" s="75">
        <f t="shared" si="3"/>
        <v>4561.79</v>
      </c>
      <c r="I29" s="60"/>
      <c r="J29" s="62"/>
      <c r="K29" s="61"/>
      <c r="L29" s="92" t="s">
        <v>142</v>
      </c>
      <c r="M29" s="63"/>
      <c r="N29" s="99"/>
      <c r="O29" s="99"/>
      <c r="P29" s="99"/>
      <c r="Q29" s="62"/>
      <c r="R29" s="62"/>
      <c r="S29" s="62"/>
      <c r="T29" s="62"/>
      <c r="U29" s="62"/>
      <c r="V29" s="62"/>
      <c r="W29" s="62">
        <v>300</v>
      </c>
      <c r="X29" s="62"/>
      <c r="Y29" s="60">
        <v>60</v>
      </c>
      <c r="Z29" s="61"/>
    </row>
    <row r="30" spans="1:26" s="103" customFormat="1" ht="26.4" customHeight="1" x14ac:dyDescent="0.3">
      <c r="A30" s="100">
        <v>42961</v>
      </c>
      <c r="B30" s="101" t="s">
        <v>78</v>
      </c>
      <c r="C30" s="102">
        <v>85</v>
      </c>
      <c r="D30" s="102" t="s">
        <v>58</v>
      </c>
      <c r="E30" s="102">
        <v>89</v>
      </c>
      <c r="F30" s="60">
        <v>257.45</v>
      </c>
      <c r="G30" s="61"/>
      <c r="H30" s="75">
        <f t="shared" si="3"/>
        <v>4819.24</v>
      </c>
      <c r="I30" s="60"/>
      <c r="J30" s="62">
        <v>36</v>
      </c>
      <c r="K30" s="61">
        <v>221.45</v>
      </c>
      <c r="L30" s="92"/>
      <c r="M30" s="63"/>
      <c r="N30" s="99"/>
      <c r="O30" s="99"/>
      <c r="P30" s="99"/>
      <c r="Q30" s="62"/>
      <c r="R30" s="62"/>
      <c r="S30" s="62"/>
      <c r="T30" s="62"/>
      <c r="U30" s="62"/>
      <c r="V30" s="62"/>
      <c r="W30" s="62"/>
      <c r="X30" s="62"/>
      <c r="Y30" s="60"/>
      <c r="Z30" s="61"/>
    </row>
    <row r="31" spans="1:26" s="58" customFormat="1" ht="27.6" x14ac:dyDescent="0.3">
      <c r="A31" s="81">
        <v>42968</v>
      </c>
      <c r="B31" s="58" t="s">
        <v>76</v>
      </c>
      <c r="C31" s="59">
        <v>83</v>
      </c>
      <c r="D31" s="59" t="s">
        <v>58</v>
      </c>
      <c r="E31" s="59">
        <v>702</v>
      </c>
      <c r="F31" s="60"/>
      <c r="G31" s="61">
        <v>384</v>
      </c>
      <c r="H31" s="75">
        <f t="shared" si="3"/>
        <v>4435.24</v>
      </c>
      <c r="I31" s="60"/>
      <c r="J31" s="62"/>
      <c r="K31" s="61"/>
      <c r="L31" s="92" t="s">
        <v>142</v>
      </c>
      <c r="M31" s="63"/>
      <c r="N31" s="99"/>
      <c r="O31" s="99"/>
      <c r="P31" s="99"/>
      <c r="Q31" s="62"/>
      <c r="R31" s="62"/>
      <c r="S31" s="62"/>
      <c r="T31" s="62"/>
      <c r="U31" s="62"/>
      <c r="V31" s="62">
        <v>320</v>
      </c>
      <c r="W31" s="62"/>
      <c r="X31" s="62"/>
      <c r="Y31" s="60">
        <v>64</v>
      </c>
      <c r="Z31" s="61"/>
    </row>
    <row r="32" spans="1:26" s="58" customFormat="1" ht="27" customHeight="1" x14ac:dyDescent="0.3">
      <c r="A32" s="81">
        <v>42968</v>
      </c>
      <c r="B32" s="58" t="s">
        <v>77</v>
      </c>
      <c r="C32" s="59">
        <v>84</v>
      </c>
      <c r="D32" s="59" t="s">
        <v>58</v>
      </c>
      <c r="E32" s="59">
        <v>703</v>
      </c>
      <c r="F32" s="60"/>
      <c r="G32" s="61">
        <v>12</v>
      </c>
      <c r="H32" s="75">
        <f t="shared" si="3"/>
        <v>4423.24</v>
      </c>
      <c r="I32" s="60"/>
      <c r="J32" s="62"/>
      <c r="K32" s="61"/>
      <c r="L32" s="92" t="s">
        <v>142</v>
      </c>
      <c r="M32" s="63"/>
      <c r="N32" s="99"/>
      <c r="O32" s="99"/>
      <c r="P32" s="99"/>
      <c r="Q32" s="62"/>
      <c r="R32" s="62"/>
      <c r="S32" s="62">
        <v>12</v>
      </c>
      <c r="T32" s="62"/>
      <c r="U32" s="62"/>
      <c r="V32" s="62"/>
      <c r="W32" s="62"/>
      <c r="X32" s="62"/>
      <c r="Y32" s="60"/>
      <c r="Z32" s="61"/>
    </row>
    <row r="33" spans="1:26" s="58" customFormat="1" ht="27.6" x14ac:dyDescent="0.3">
      <c r="A33" s="81">
        <v>42998</v>
      </c>
      <c r="B33" s="58" t="s">
        <v>79</v>
      </c>
      <c r="C33" s="59">
        <v>86</v>
      </c>
      <c r="D33" s="59" t="s">
        <v>58</v>
      </c>
      <c r="E33" s="59">
        <v>704</v>
      </c>
      <c r="F33" s="60"/>
      <c r="G33" s="61">
        <v>156</v>
      </c>
      <c r="H33" s="75">
        <f t="shared" si="3"/>
        <v>4267.24</v>
      </c>
      <c r="I33" s="60"/>
      <c r="J33" s="62"/>
      <c r="K33" s="61"/>
      <c r="L33" s="92" t="s">
        <v>142</v>
      </c>
      <c r="M33" s="63"/>
      <c r="N33" s="99"/>
      <c r="O33" s="99"/>
      <c r="P33" s="99"/>
      <c r="Q33" s="62"/>
      <c r="R33" s="62"/>
      <c r="S33" s="62"/>
      <c r="T33" s="62"/>
      <c r="U33" s="62"/>
      <c r="V33" s="62"/>
      <c r="W33" s="62">
        <v>130</v>
      </c>
      <c r="X33" s="62"/>
      <c r="Y33" s="60">
        <v>26</v>
      </c>
      <c r="Z33" s="61"/>
    </row>
    <row r="34" spans="1:26" s="58" customFormat="1" ht="27.6" x14ac:dyDescent="0.3">
      <c r="A34" s="81">
        <v>42998</v>
      </c>
      <c r="B34" s="58" t="s">
        <v>80</v>
      </c>
      <c r="C34" s="59">
        <v>87</v>
      </c>
      <c r="D34" s="59" t="s">
        <v>58</v>
      </c>
      <c r="E34" s="59">
        <v>705</v>
      </c>
      <c r="F34" s="60"/>
      <c r="G34" s="61">
        <v>832.5</v>
      </c>
      <c r="H34" s="75">
        <f t="shared" si="3"/>
        <v>3434.74</v>
      </c>
      <c r="I34" s="60"/>
      <c r="J34" s="62"/>
      <c r="K34" s="61"/>
      <c r="L34" s="92" t="s">
        <v>142</v>
      </c>
      <c r="M34" s="63">
        <v>832.5</v>
      </c>
      <c r="N34" s="99"/>
      <c r="O34" s="99"/>
      <c r="P34" s="99"/>
      <c r="Q34" s="62"/>
      <c r="R34" s="62"/>
      <c r="S34" s="62"/>
      <c r="T34" s="62"/>
      <c r="U34" s="62"/>
      <c r="V34" s="62"/>
      <c r="W34" s="62"/>
      <c r="X34" s="62"/>
      <c r="Y34" s="60"/>
      <c r="Z34" s="61"/>
    </row>
    <row r="35" spans="1:26" s="58" customFormat="1" ht="28.2" customHeight="1" x14ac:dyDescent="0.3">
      <c r="A35" s="81">
        <v>42998</v>
      </c>
      <c r="B35" s="58" t="s">
        <v>81</v>
      </c>
      <c r="C35" s="59">
        <v>88</v>
      </c>
      <c r="D35" s="59" t="s">
        <v>58</v>
      </c>
      <c r="E35" s="59">
        <v>706</v>
      </c>
      <c r="F35" s="60"/>
      <c r="G35" s="61">
        <v>18</v>
      </c>
      <c r="H35" s="75">
        <f t="shared" si="3"/>
        <v>3416.74</v>
      </c>
      <c r="I35" s="60"/>
      <c r="J35" s="62"/>
      <c r="K35" s="61"/>
      <c r="L35" s="92" t="s">
        <v>142</v>
      </c>
      <c r="M35" s="63"/>
      <c r="N35" s="99"/>
      <c r="O35" s="99"/>
      <c r="P35" s="99"/>
      <c r="Q35" s="62"/>
      <c r="R35" s="62"/>
      <c r="S35" s="62">
        <v>18</v>
      </c>
      <c r="T35" s="62"/>
      <c r="U35" s="62"/>
      <c r="V35" s="62"/>
      <c r="W35" s="62"/>
      <c r="X35" s="62"/>
      <c r="Y35" s="60"/>
      <c r="Z35" s="61"/>
    </row>
    <row r="36" spans="1:26" s="58" customFormat="1" ht="27.6" x14ac:dyDescent="0.3">
      <c r="A36" s="81">
        <v>42998</v>
      </c>
      <c r="B36" s="58" t="s">
        <v>82</v>
      </c>
      <c r="C36" s="59">
        <v>89</v>
      </c>
      <c r="D36" s="59" t="s">
        <v>58</v>
      </c>
      <c r="E36" s="59">
        <v>707</v>
      </c>
      <c r="F36" s="60"/>
      <c r="G36" s="61">
        <v>80.95</v>
      </c>
      <c r="H36" s="75">
        <f t="shared" si="3"/>
        <v>3335.79</v>
      </c>
      <c r="I36" s="60"/>
      <c r="J36" s="62"/>
      <c r="K36" s="61"/>
      <c r="L36" s="92" t="s">
        <v>142</v>
      </c>
      <c r="M36" s="63"/>
      <c r="N36" s="99"/>
      <c r="O36" s="99"/>
      <c r="P36" s="99"/>
      <c r="Q36" s="62"/>
      <c r="R36" s="62"/>
      <c r="S36" s="62"/>
      <c r="T36" s="62">
        <v>67.459999999999994</v>
      </c>
      <c r="U36" s="62"/>
      <c r="V36" s="62"/>
      <c r="W36" s="62"/>
      <c r="X36" s="62"/>
      <c r="Y36" s="60">
        <v>13.49</v>
      </c>
      <c r="Z36" s="61"/>
    </row>
    <row r="37" spans="1:26" s="58" customFormat="1" ht="28.8" customHeight="1" x14ac:dyDescent="0.3">
      <c r="A37" s="81">
        <v>42998</v>
      </c>
      <c r="B37" s="58" t="s">
        <v>83</v>
      </c>
      <c r="C37" s="59">
        <v>90</v>
      </c>
      <c r="D37" s="59" t="s">
        <v>58</v>
      </c>
      <c r="E37" s="59">
        <v>708</v>
      </c>
      <c r="F37" s="60"/>
      <c r="G37" s="61">
        <v>152.54</v>
      </c>
      <c r="H37" s="75">
        <f t="shared" si="3"/>
        <v>3183.25</v>
      </c>
      <c r="I37" s="60"/>
      <c r="J37" s="62"/>
      <c r="K37" s="61"/>
      <c r="L37" s="92" t="s">
        <v>142</v>
      </c>
      <c r="M37" s="63"/>
      <c r="N37" s="99"/>
      <c r="O37" s="99"/>
      <c r="P37" s="99"/>
      <c r="Q37" s="62"/>
      <c r="R37" s="62"/>
      <c r="S37" s="62"/>
      <c r="T37" s="62">
        <v>152.54</v>
      </c>
      <c r="U37" s="62"/>
      <c r="V37" s="62"/>
      <c r="W37" s="62"/>
      <c r="X37" s="62"/>
      <c r="Y37" s="60"/>
      <c r="Z37" s="61"/>
    </row>
    <row r="38" spans="1:26" s="58" customFormat="1" ht="28.8" customHeight="1" x14ac:dyDescent="0.3">
      <c r="A38" s="81">
        <v>42998</v>
      </c>
      <c r="B38" s="58" t="s">
        <v>85</v>
      </c>
      <c r="C38" s="59">
        <v>91</v>
      </c>
      <c r="D38" s="59" t="s">
        <v>58</v>
      </c>
      <c r="E38" s="59"/>
      <c r="F38" s="60"/>
      <c r="G38" s="61">
        <v>-78</v>
      </c>
      <c r="H38" s="75">
        <f t="shared" si="3"/>
        <v>3261.25</v>
      </c>
      <c r="I38" s="60"/>
      <c r="J38" s="62"/>
      <c r="K38" s="61"/>
      <c r="L38" s="92" t="s">
        <v>142</v>
      </c>
      <c r="M38" s="63"/>
      <c r="N38" s="99"/>
      <c r="O38" s="99">
        <v>-78</v>
      </c>
      <c r="P38" s="99"/>
      <c r="Q38" s="62"/>
      <c r="R38" s="62"/>
      <c r="S38" s="62"/>
      <c r="T38" s="62"/>
      <c r="U38" s="62"/>
      <c r="V38" s="62"/>
      <c r="W38" s="62"/>
      <c r="X38" s="62"/>
      <c r="Y38" s="60"/>
      <c r="Z38" s="61"/>
    </row>
    <row r="39" spans="1:26" s="58" customFormat="1" ht="27.6" x14ac:dyDescent="0.3">
      <c r="A39" s="81">
        <v>42998</v>
      </c>
      <c r="B39" s="58" t="s">
        <v>86</v>
      </c>
      <c r="C39" s="59">
        <v>91</v>
      </c>
      <c r="D39" s="59" t="s">
        <v>58</v>
      </c>
      <c r="E39" s="59">
        <v>709</v>
      </c>
      <c r="F39" s="60"/>
      <c r="G39" s="61">
        <v>78</v>
      </c>
      <c r="H39" s="75">
        <f t="shared" si="3"/>
        <v>3183.25</v>
      </c>
      <c r="I39" s="60"/>
      <c r="J39" s="62"/>
      <c r="K39" s="61"/>
      <c r="L39" s="92" t="s">
        <v>142</v>
      </c>
      <c r="M39" s="63"/>
      <c r="N39" s="99"/>
      <c r="O39" s="99">
        <v>78</v>
      </c>
      <c r="P39" s="99"/>
      <c r="Q39" s="62"/>
      <c r="R39" s="62"/>
      <c r="S39" s="62"/>
      <c r="T39" s="62"/>
      <c r="U39" s="62"/>
      <c r="V39" s="62"/>
      <c r="W39" s="62"/>
      <c r="X39" s="62"/>
      <c r="Y39" s="60"/>
      <c r="Z39" s="61"/>
    </row>
    <row r="40" spans="1:26" s="58" customFormat="1" ht="27.6" x14ac:dyDescent="0.3">
      <c r="A40" s="81">
        <v>43000</v>
      </c>
      <c r="B40" s="58" t="s">
        <v>88</v>
      </c>
      <c r="C40" s="59">
        <v>92</v>
      </c>
      <c r="D40" s="59" t="s">
        <v>58</v>
      </c>
      <c r="E40" s="59" t="s">
        <v>89</v>
      </c>
      <c r="F40" s="60">
        <v>4242</v>
      </c>
      <c r="G40" s="61"/>
      <c r="H40" s="75">
        <f t="shared" si="3"/>
        <v>7425.25</v>
      </c>
      <c r="I40" s="60">
        <v>4242</v>
      </c>
      <c r="J40" s="62"/>
      <c r="K40" s="62"/>
      <c r="L40" s="92"/>
      <c r="M40" s="99"/>
      <c r="N40" s="99"/>
      <c r="O40" s="99"/>
      <c r="P40" s="99"/>
      <c r="Q40" s="62"/>
      <c r="R40" s="62"/>
      <c r="S40" s="62"/>
      <c r="T40" s="62"/>
      <c r="U40" s="62"/>
      <c r="V40" s="62"/>
      <c r="W40" s="62"/>
      <c r="X40" s="62"/>
      <c r="Y40" s="60"/>
      <c r="Z40" s="62"/>
    </row>
    <row r="41" spans="1:26" s="31" customFormat="1" ht="14.4" thickBot="1" x14ac:dyDescent="0.35">
      <c r="A41" s="82" t="s">
        <v>13</v>
      </c>
      <c r="B41" s="26" t="s">
        <v>9</v>
      </c>
      <c r="C41" s="27"/>
      <c r="D41" s="27"/>
      <c r="E41" s="27"/>
      <c r="F41" s="28">
        <f>SUM(I41:K41)+Z41</f>
        <v>4502.51</v>
      </c>
      <c r="G41" s="29">
        <f>SUM(M41:Y41)</f>
        <v>3078.49</v>
      </c>
      <c r="H41" s="30"/>
      <c r="I41" s="28">
        <f>SUM(I24:I40)</f>
        <v>4242</v>
      </c>
      <c r="J41" s="28">
        <f>SUM(J24:J40)</f>
        <v>36</v>
      </c>
      <c r="K41" s="28">
        <f>SUM(K24:K40)</f>
        <v>224.51</v>
      </c>
      <c r="L41" s="28"/>
      <c r="M41" s="28">
        <f t="shared" ref="M41:Z41" si="4">SUM(M24:M40)</f>
        <v>1665</v>
      </c>
      <c r="N41" s="28">
        <f t="shared" si="4"/>
        <v>0</v>
      </c>
      <c r="O41" s="28">
        <f t="shared" si="4"/>
        <v>0</v>
      </c>
      <c r="P41" s="28">
        <f t="shared" si="4"/>
        <v>0</v>
      </c>
      <c r="Q41" s="28">
        <f t="shared" si="4"/>
        <v>0</v>
      </c>
      <c r="R41" s="28">
        <f t="shared" si="4"/>
        <v>0</v>
      </c>
      <c r="S41" s="28">
        <f t="shared" si="4"/>
        <v>60</v>
      </c>
      <c r="T41" s="28">
        <f t="shared" si="4"/>
        <v>440</v>
      </c>
      <c r="U41" s="28">
        <f t="shared" si="4"/>
        <v>0</v>
      </c>
      <c r="V41" s="28">
        <f t="shared" si="4"/>
        <v>320</v>
      </c>
      <c r="W41" s="28">
        <f t="shared" si="4"/>
        <v>430</v>
      </c>
      <c r="X41" s="28">
        <f t="shared" si="4"/>
        <v>0</v>
      </c>
      <c r="Y41" s="28">
        <f t="shared" si="4"/>
        <v>163.49</v>
      </c>
      <c r="Z41" s="28">
        <f t="shared" si="4"/>
        <v>0</v>
      </c>
    </row>
    <row r="42" spans="1:26" s="8" customFormat="1" x14ac:dyDescent="0.3">
      <c r="A42" s="83"/>
      <c r="B42" s="47" t="s">
        <v>10</v>
      </c>
      <c r="C42" s="9"/>
      <c r="D42" s="9"/>
      <c r="E42" s="9"/>
      <c r="F42" s="5">
        <f>SUM(F24:F40)</f>
        <v>10503.74</v>
      </c>
      <c r="G42" s="5">
        <f>SUM(G24:G40)</f>
        <v>3078.49</v>
      </c>
      <c r="H42" s="5"/>
      <c r="I42" s="5"/>
      <c r="J42" s="7"/>
      <c r="K42" s="6"/>
      <c r="L42" s="93"/>
      <c r="M42" s="44"/>
      <c r="N42" s="106"/>
      <c r="O42" s="106"/>
      <c r="P42" s="106"/>
      <c r="Q42" s="7"/>
      <c r="R42" s="7"/>
      <c r="S42" s="7"/>
      <c r="T42" s="7"/>
      <c r="U42" s="7"/>
      <c r="V42" s="7"/>
      <c r="W42" s="7"/>
      <c r="X42" s="7"/>
      <c r="Y42" s="5"/>
      <c r="Z42" s="6"/>
    </row>
    <row r="43" spans="1:26" s="14" customFormat="1" x14ac:dyDescent="0.3">
      <c r="A43" s="84"/>
      <c r="B43" s="48" t="s">
        <v>11</v>
      </c>
      <c r="C43" s="10"/>
      <c r="D43" s="10"/>
      <c r="E43" s="10"/>
      <c r="F43" s="11"/>
      <c r="G43" s="12">
        <f>F42-G42</f>
        <v>7425.25</v>
      </c>
      <c r="H43" s="13"/>
      <c r="I43" s="11"/>
      <c r="J43" s="13"/>
      <c r="K43" s="12"/>
      <c r="L43" s="94"/>
      <c r="M43" s="45"/>
      <c r="N43" s="107"/>
      <c r="O43" s="107"/>
      <c r="P43" s="107"/>
      <c r="Q43" s="13"/>
      <c r="R43" s="13"/>
      <c r="S43" s="13"/>
      <c r="T43" s="13"/>
      <c r="U43" s="13"/>
      <c r="V43" s="13"/>
      <c r="W43" s="13"/>
      <c r="X43" s="13"/>
      <c r="Y43" s="11"/>
      <c r="Z43" s="12"/>
    </row>
    <row r="44" spans="1:26" s="14" customFormat="1" ht="14.4" thickBot="1" x14ac:dyDescent="0.35">
      <c r="A44" s="84"/>
      <c r="B44" s="49" t="s">
        <v>26</v>
      </c>
      <c r="C44" s="32"/>
      <c r="D44" s="32"/>
      <c r="E44" s="32"/>
      <c r="F44" s="33">
        <f>SUM(F42:F43)</f>
        <v>10503.74</v>
      </c>
      <c r="G44" s="34">
        <f>SUM(G42:G43)</f>
        <v>10503.74</v>
      </c>
      <c r="H44" s="13"/>
      <c r="I44" s="11"/>
      <c r="J44" s="13"/>
      <c r="K44" s="12"/>
      <c r="L44" s="94"/>
      <c r="M44" s="45"/>
      <c r="N44" s="107"/>
      <c r="O44" s="107"/>
      <c r="P44" s="107"/>
      <c r="Q44" s="13"/>
      <c r="R44" s="13"/>
      <c r="S44" s="13"/>
      <c r="T44" s="13"/>
      <c r="U44" s="13"/>
      <c r="V44" s="13"/>
      <c r="W44" s="13"/>
      <c r="X44" s="13"/>
      <c r="Y44" s="11"/>
      <c r="Z44" s="12"/>
    </row>
    <row r="45" spans="1:26" s="38" customFormat="1" ht="14.4" thickBot="1" x14ac:dyDescent="0.35">
      <c r="A45" s="85"/>
      <c r="B45" s="50" t="s">
        <v>27</v>
      </c>
      <c r="C45" s="39"/>
      <c r="D45" s="39"/>
      <c r="E45" s="39"/>
      <c r="F45" s="40">
        <f>F19+F41</f>
        <v>9687.08</v>
      </c>
      <c r="G45" s="40">
        <f>G19+G41</f>
        <v>4101.59</v>
      </c>
      <c r="H45" s="42"/>
      <c r="I45" s="40">
        <f>I19+I41</f>
        <v>8484</v>
      </c>
      <c r="J45" s="40">
        <f>J19+J41</f>
        <v>382</v>
      </c>
      <c r="K45" s="40">
        <f>K19+K41</f>
        <v>821.08</v>
      </c>
      <c r="L45" s="95"/>
      <c r="M45" s="40">
        <f t="shared" ref="M45:Z45" si="5">M19+M41</f>
        <v>1665</v>
      </c>
      <c r="N45" s="40">
        <f t="shared" si="5"/>
        <v>100.07</v>
      </c>
      <c r="O45" s="40">
        <f t="shared" si="5"/>
        <v>0</v>
      </c>
      <c r="P45" s="40">
        <f t="shared" si="5"/>
        <v>0</v>
      </c>
      <c r="Q45" s="40">
        <f t="shared" si="5"/>
        <v>0</v>
      </c>
      <c r="R45" s="40">
        <f t="shared" si="5"/>
        <v>273.64</v>
      </c>
      <c r="S45" s="40">
        <f t="shared" si="5"/>
        <v>90</v>
      </c>
      <c r="T45" s="40">
        <f t="shared" si="5"/>
        <v>660</v>
      </c>
      <c r="U45" s="40">
        <f t="shared" si="5"/>
        <v>0</v>
      </c>
      <c r="V45" s="40">
        <f t="shared" si="5"/>
        <v>321</v>
      </c>
      <c r="W45" s="40">
        <f t="shared" si="5"/>
        <v>750</v>
      </c>
      <c r="X45" s="40">
        <f t="shared" si="5"/>
        <v>0</v>
      </c>
      <c r="Y45" s="40">
        <f t="shared" si="5"/>
        <v>241.88</v>
      </c>
      <c r="Z45" s="40">
        <f t="shared" si="5"/>
        <v>0</v>
      </c>
    </row>
    <row r="46" spans="1:26" s="77" customFormat="1" x14ac:dyDescent="0.3">
      <c r="A46" s="87">
        <v>43009</v>
      </c>
      <c r="B46" s="71" t="s">
        <v>8</v>
      </c>
      <c r="C46" s="72"/>
      <c r="D46" s="72"/>
      <c r="E46" s="72"/>
      <c r="F46" s="73">
        <f>G43</f>
        <v>7425.25</v>
      </c>
      <c r="G46" s="74"/>
      <c r="H46" s="75">
        <f>F46-G46</f>
        <v>7425.25</v>
      </c>
      <c r="I46" s="73"/>
      <c r="J46" s="75"/>
      <c r="K46" s="74"/>
      <c r="L46" s="97"/>
      <c r="M46" s="76"/>
      <c r="N46" s="109"/>
      <c r="O46" s="109"/>
      <c r="P46" s="109"/>
      <c r="Q46" s="75"/>
      <c r="R46" s="75"/>
      <c r="S46" s="75"/>
      <c r="T46" s="75"/>
      <c r="U46" s="75"/>
      <c r="V46" s="75"/>
      <c r="W46" s="75"/>
      <c r="X46" s="75"/>
      <c r="Y46" s="73"/>
      <c r="Z46" s="74"/>
    </row>
    <row r="47" spans="1:26" s="58" customFormat="1" ht="27.6" x14ac:dyDescent="0.3">
      <c r="A47" s="81">
        <v>43027</v>
      </c>
      <c r="B47" s="58" t="s">
        <v>96</v>
      </c>
      <c r="C47" s="59">
        <v>93</v>
      </c>
      <c r="D47" s="59" t="s">
        <v>58</v>
      </c>
      <c r="E47" s="59">
        <v>710</v>
      </c>
      <c r="F47" s="60"/>
      <c r="G47" s="61">
        <v>36</v>
      </c>
      <c r="H47" s="62">
        <f>H46+F47-G47</f>
        <v>7389.25</v>
      </c>
      <c r="I47" s="60"/>
      <c r="J47" s="62"/>
      <c r="K47" s="61"/>
      <c r="L47" s="92" t="s">
        <v>143</v>
      </c>
      <c r="M47" s="63"/>
      <c r="N47" s="99"/>
      <c r="O47" s="99"/>
      <c r="P47" s="99"/>
      <c r="Q47" s="62"/>
      <c r="R47" s="62">
        <v>36</v>
      </c>
      <c r="S47" s="62"/>
      <c r="T47" s="62"/>
      <c r="U47" s="62"/>
      <c r="V47" s="62"/>
      <c r="W47" s="62"/>
      <c r="X47" s="62"/>
      <c r="Y47" s="60"/>
      <c r="Z47" s="61"/>
    </row>
    <row r="48" spans="1:26" s="58" customFormat="1" ht="27.6" x14ac:dyDescent="0.3">
      <c r="A48" s="81">
        <v>43027</v>
      </c>
      <c r="B48" s="58" t="s">
        <v>97</v>
      </c>
      <c r="C48" s="59">
        <v>94</v>
      </c>
      <c r="D48" s="59" t="s">
        <v>58</v>
      </c>
      <c r="E48" s="59">
        <v>711</v>
      </c>
      <c r="F48" s="60"/>
      <c r="G48" s="61">
        <v>180</v>
      </c>
      <c r="H48" s="62">
        <f t="shared" ref="H48:H56" si="6">H47+F48-G48</f>
        <v>7209.25</v>
      </c>
      <c r="I48" s="60"/>
      <c r="J48" s="62"/>
      <c r="K48" s="61"/>
      <c r="L48" s="92" t="s">
        <v>143</v>
      </c>
      <c r="M48" s="63"/>
      <c r="N48" s="99"/>
      <c r="O48" s="99"/>
      <c r="P48" s="99"/>
      <c r="Q48" s="62"/>
      <c r="R48" s="62">
        <v>150</v>
      </c>
      <c r="S48" s="62"/>
      <c r="T48" s="62"/>
      <c r="U48" s="62"/>
      <c r="V48" s="62"/>
      <c r="W48" s="62"/>
      <c r="X48" s="62"/>
      <c r="Y48" s="60">
        <v>30</v>
      </c>
      <c r="Z48" s="61"/>
    </row>
    <row r="49" spans="1:26" s="58" customFormat="1" ht="30" customHeight="1" x14ac:dyDescent="0.3">
      <c r="A49" s="81">
        <v>43029</v>
      </c>
      <c r="B49" s="58" t="s">
        <v>98</v>
      </c>
      <c r="C49" s="59">
        <v>95</v>
      </c>
      <c r="D49" s="59" t="s">
        <v>58</v>
      </c>
      <c r="E49" s="59">
        <v>93</v>
      </c>
      <c r="F49" s="60">
        <v>904.32</v>
      </c>
      <c r="G49" s="61"/>
      <c r="H49" s="62">
        <f t="shared" si="6"/>
        <v>8113.57</v>
      </c>
      <c r="I49" s="60"/>
      <c r="J49" s="62"/>
      <c r="K49" s="61"/>
      <c r="L49" s="92"/>
      <c r="M49" s="63"/>
      <c r="N49" s="99"/>
      <c r="O49" s="99"/>
      <c r="P49" s="99"/>
      <c r="Q49" s="62"/>
      <c r="R49" s="62"/>
      <c r="S49" s="62"/>
      <c r="T49" s="62"/>
      <c r="U49" s="62"/>
      <c r="V49" s="62"/>
      <c r="W49" s="62"/>
      <c r="X49" s="62"/>
      <c r="Y49" s="60"/>
      <c r="Z49" s="61">
        <v>904.32</v>
      </c>
    </row>
    <row r="50" spans="1:26" s="58" customFormat="1" ht="27" customHeight="1" x14ac:dyDescent="0.3">
      <c r="A50" s="81">
        <v>43054</v>
      </c>
      <c r="B50" s="58" t="s">
        <v>99</v>
      </c>
      <c r="C50" s="59">
        <v>96</v>
      </c>
      <c r="D50" s="59" t="s">
        <v>58</v>
      </c>
      <c r="E50" s="59">
        <v>712</v>
      </c>
      <c r="F50" s="60"/>
      <c r="G50" s="61">
        <v>120</v>
      </c>
      <c r="H50" s="62">
        <f t="shared" si="6"/>
        <v>7993.57</v>
      </c>
      <c r="I50" s="60"/>
      <c r="J50" s="62"/>
      <c r="K50" s="61"/>
      <c r="L50" s="92" t="s">
        <v>143</v>
      </c>
      <c r="M50" s="63"/>
      <c r="N50" s="99"/>
      <c r="O50" s="99"/>
      <c r="P50" s="99"/>
      <c r="Q50" s="62"/>
      <c r="R50" s="62">
        <v>100</v>
      </c>
      <c r="S50" s="62"/>
      <c r="T50" s="62"/>
      <c r="U50" s="62"/>
      <c r="V50" s="62"/>
      <c r="W50" s="62"/>
      <c r="X50" s="62"/>
      <c r="Y50" s="60">
        <v>20</v>
      </c>
      <c r="Z50" s="61"/>
    </row>
    <row r="51" spans="1:26" s="58" customFormat="1" ht="27" customHeight="1" x14ac:dyDescent="0.3">
      <c r="A51" s="81">
        <v>43054</v>
      </c>
      <c r="B51" s="58" t="s">
        <v>100</v>
      </c>
      <c r="C51" s="59">
        <v>97</v>
      </c>
      <c r="D51" s="59" t="s">
        <v>58</v>
      </c>
      <c r="E51" s="59">
        <v>713</v>
      </c>
      <c r="F51" s="60"/>
      <c r="G51" s="61">
        <v>348</v>
      </c>
      <c r="H51" s="62">
        <f t="shared" si="6"/>
        <v>7645.57</v>
      </c>
      <c r="I51" s="60"/>
      <c r="J51" s="62"/>
      <c r="K51" s="61"/>
      <c r="L51" s="92" t="s">
        <v>143</v>
      </c>
      <c r="M51" s="63"/>
      <c r="N51" s="99"/>
      <c r="O51" s="99"/>
      <c r="P51" s="99"/>
      <c r="Q51" s="62"/>
      <c r="R51" s="62">
        <v>290</v>
      </c>
      <c r="S51" s="62"/>
      <c r="T51" s="62"/>
      <c r="U51" s="62"/>
      <c r="V51" s="62"/>
      <c r="W51" s="62"/>
      <c r="X51" s="62"/>
      <c r="Y51" s="60">
        <v>58</v>
      </c>
      <c r="Z51" s="61"/>
    </row>
    <row r="52" spans="1:26" s="58" customFormat="1" ht="27.6" x14ac:dyDescent="0.3">
      <c r="A52" s="81">
        <v>43054</v>
      </c>
      <c r="B52" s="58" t="s">
        <v>101</v>
      </c>
      <c r="C52" s="59">
        <v>98</v>
      </c>
      <c r="D52" s="59" t="s">
        <v>58</v>
      </c>
      <c r="E52" s="59">
        <v>714</v>
      </c>
      <c r="F52" s="60"/>
      <c r="G52" s="61">
        <v>30</v>
      </c>
      <c r="H52" s="62">
        <f t="shared" si="6"/>
        <v>7615.57</v>
      </c>
      <c r="I52" s="60"/>
      <c r="J52" s="62"/>
      <c r="K52" s="61"/>
      <c r="L52" s="92" t="s">
        <v>143</v>
      </c>
      <c r="M52" s="63"/>
      <c r="N52" s="99"/>
      <c r="O52" s="99"/>
      <c r="P52" s="99"/>
      <c r="Q52" s="62"/>
      <c r="R52" s="62"/>
      <c r="S52" s="62"/>
      <c r="T52" s="62"/>
      <c r="U52" s="62"/>
      <c r="V52" s="62"/>
      <c r="W52" s="62"/>
      <c r="X52" s="62">
        <v>30</v>
      </c>
      <c r="Y52" s="60"/>
      <c r="Z52" s="61"/>
    </row>
    <row r="53" spans="1:26" s="58" customFormat="1" ht="27.6" x14ac:dyDescent="0.3">
      <c r="A53" s="81">
        <v>43054</v>
      </c>
      <c r="B53" s="58" t="s">
        <v>102</v>
      </c>
      <c r="C53" s="59">
        <v>99</v>
      </c>
      <c r="D53" s="59" t="s">
        <v>58</v>
      </c>
      <c r="E53" s="59">
        <v>715</v>
      </c>
      <c r="F53" s="60"/>
      <c r="G53" s="61">
        <v>12</v>
      </c>
      <c r="H53" s="62">
        <f t="shared" si="6"/>
        <v>7603.57</v>
      </c>
      <c r="I53" s="60"/>
      <c r="J53" s="62"/>
      <c r="K53" s="61"/>
      <c r="L53" s="92" t="s">
        <v>143</v>
      </c>
      <c r="M53" s="63"/>
      <c r="N53" s="99"/>
      <c r="O53" s="99"/>
      <c r="P53" s="99"/>
      <c r="Q53" s="62"/>
      <c r="R53" s="62"/>
      <c r="S53" s="62">
        <v>12</v>
      </c>
      <c r="T53" s="62"/>
      <c r="U53" s="62"/>
      <c r="V53" s="62"/>
      <c r="W53" s="62"/>
      <c r="X53" s="62"/>
      <c r="Y53" s="60"/>
      <c r="Z53" s="61"/>
    </row>
    <row r="54" spans="1:26" s="58" customFormat="1" ht="27.6" x14ac:dyDescent="0.3">
      <c r="A54" s="81">
        <v>43054</v>
      </c>
      <c r="B54" s="58" t="s">
        <v>103</v>
      </c>
      <c r="C54" s="59">
        <v>100</v>
      </c>
      <c r="D54" s="59" t="s">
        <v>58</v>
      </c>
      <c r="E54" s="59">
        <v>716</v>
      </c>
      <c r="F54" s="60"/>
      <c r="G54" s="61">
        <v>18</v>
      </c>
      <c r="H54" s="62">
        <f t="shared" si="6"/>
        <v>7585.57</v>
      </c>
      <c r="I54" s="60"/>
      <c r="J54" s="62"/>
      <c r="K54" s="61"/>
      <c r="L54" s="92" t="s">
        <v>143</v>
      </c>
      <c r="M54" s="63"/>
      <c r="N54" s="99"/>
      <c r="O54" s="99"/>
      <c r="P54" s="99"/>
      <c r="Q54" s="62"/>
      <c r="R54" s="62"/>
      <c r="S54" s="62">
        <v>18</v>
      </c>
      <c r="T54" s="62"/>
      <c r="U54" s="62"/>
      <c r="V54" s="62"/>
      <c r="W54" s="62"/>
      <c r="X54" s="62"/>
      <c r="Y54" s="60"/>
      <c r="Z54" s="61"/>
    </row>
    <row r="55" spans="1:26" s="58" customFormat="1" ht="41.4" x14ac:dyDescent="0.3">
      <c r="A55" s="81">
        <v>43054</v>
      </c>
      <c r="B55" s="58" t="s">
        <v>104</v>
      </c>
      <c r="C55" s="59">
        <v>101</v>
      </c>
      <c r="D55" s="59" t="s">
        <v>58</v>
      </c>
      <c r="E55" s="59">
        <v>717</v>
      </c>
      <c r="F55" s="60"/>
      <c r="G55" s="61">
        <v>648</v>
      </c>
      <c r="H55" s="62">
        <f t="shared" si="6"/>
        <v>6937.57</v>
      </c>
      <c r="I55" s="60"/>
      <c r="J55" s="62"/>
      <c r="K55" s="61"/>
      <c r="L55" s="92" t="s">
        <v>143</v>
      </c>
      <c r="M55" s="63"/>
      <c r="N55" s="99"/>
      <c r="O55" s="99"/>
      <c r="P55" s="99"/>
      <c r="Q55" s="62"/>
      <c r="R55" s="62"/>
      <c r="S55" s="62"/>
      <c r="T55" s="62"/>
      <c r="U55" s="62"/>
      <c r="V55" s="62"/>
      <c r="W55" s="62">
        <v>540</v>
      </c>
      <c r="X55" s="62"/>
      <c r="Y55" s="60">
        <v>108</v>
      </c>
      <c r="Z55" s="61"/>
    </row>
    <row r="56" spans="1:26" s="58" customFormat="1" ht="26.4" customHeight="1" x14ac:dyDescent="0.3">
      <c r="A56" s="81">
        <v>43054</v>
      </c>
      <c r="B56" s="58" t="s">
        <v>136</v>
      </c>
      <c r="C56" s="59">
        <v>102</v>
      </c>
      <c r="D56" s="59" t="s">
        <v>58</v>
      </c>
      <c r="E56" s="59">
        <v>718</v>
      </c>
      <c r="F56" s="60"/>
      <c r="G56" s="61">
        <v>110</v>
      </c>
      <c r="H56" s="62">
        <f t="shared" si="6"/>
        <v>6827.57</v>
      </c>
      <c r="I56" s="60"/>
      <c r="J56" s="62"/>
      <c r="K56" s="61"/>
      <c r="L56" s="92" t="s">
        <v>143</v>
      </c>
      <c r="M56" s="63"/>
      <c r="N56" s="99"/>
      <c r="O56" s="99"/>
      <c r="P56" s="99"/>
      <c r="Q56" s="62"/>
      <c r="R56" s="62"/>
      <c r="S56" s="62"/>
      <c r="T56" s="62">
        <v>110</v>
      </c>
      <c r="U56" s="62"/>
      <c r="V56" s="62"/>
      <c r="W56" s="62"/>
      <c r="X56" s="62"/>
      <c r="Y56" s="60"/>
      <c r="Z56" s="61"/>
    </row>
    <row r="57" spans="1:26" s="31" customFormat="1" ht="14.4" thickBot="1" x14ac:dyDescent="0.35">
      <c r="A57" s="82" t="s">
        <v>12</v>
      </c>
      <c r="B57" s="26" t="s">
        <v>9</v>
      </c>
      <c r="C57" s="27"/>
      <c r="D57" s="27"/>
      <c r="E57" s="27"/>
      <c r="F57" s="28">
        <f>SUM(I57:K57)+Z57</f>
        <v>904.32</v>
      </c>
      <c r="G57" s="29">
        <f>SUM(M57:Y57)</f>
        <v>1502</v>
      </c>
      <c r="H57" s="30"/>
      <c r="I57" s="28">
        <f>SUM(I46:I56)</f>
        <v>0</v>
      </c>
      <c r="J57" s="28">
        <f>SUM(J46:J56)</f>
        <v>0</v>
      </c>
      <c r="K57" s="28">
        <f>SUM(K46:K56)</f>
        <v>0</v>
      </c>
      <c r="L57" s="28"/>
      <c r="M57" s="28">
        <f t="shared" ref="M57:Z57" si="7">SUM(M46:M56)</f>
        <v>0</v>
      </c>
      <c r="N57" s="28">
        <f t="shared" si="7"/>
        <v>0</v>
      </c>
      <c r="O57" s="28">
        <f t="shared" si="7"/>
        <v>0</v>
      </c>
      <c r="P57" s="28">
        <f t="shared" si="7"/>
        <v>0</v>
      </c>
      <c r="Q57" s="28">
        <f t="shared" si="7"/>
        <v>0</v>
      </c>
      <c r="R57" s="28">
        <f t="shared" si="7"/>
        <v>576</v>
      </c>
      <c r="S57" s="28">
        <f t="shared" si="7"/>
        <v>30</v>
      </c>
      <c r="T57" s="28">
        <f t="shared" si="7"/>
        <v>110</v>
      </c>
      <c r="U57" s="28">
        <f t="shared" si="7"/>
        <v>0</v>
      </c>
      <c r="V57" s="28">
        <f t="shared" si="7"/>
        <v>0</v>
      </c>
      <c r="W57" s="28">
        <f t="shared" si="7"/>
        <v>540</v>
      </c>
      <c r="X57" s="28">
        <f t="shared" si="7"/>
        <v>30</v>
      </c>
      <c r="Y57" s="28">
        <f t="shared" si="7"/>
        <v>216</v>
      </c>
      <c r="Z57" s="28">
        <f t="shared" si="7"/>
        <v>904.32</v>
      </c>
    </row>
    <row r="58" spans="1:26" s="8" customFormat="1" x14ac:dyDescent="0.3">
      <c r="A58" s="83"/>
      <c r="B58" s="47" t="s">
        <v>10</v>
      </c>
      <c r="C58" s="9"/>
      <c r="D58" s="9"/>
      <c r="E58" s="9"/>
      <c r="F58" s="5">
        <f>SUM(F46:F56)</f>
        <v>8329.57</v>
      </c>
      <c r="G58" s="5">
        <f>SUM(G46:G56)</f>
        <v>1502</v>
      </c>
      <c r="H58" s="5"/>
      <c r="I58" s="5"/>
      <c r="J58" s="7"/>
      <c r="K58" s="6"/>
      <c r="L58" s="93"/>
      <c r="M58" s="44"/>
      <c r="N58" s="106"/>
      <c r="O58" s="106"/>
      <c r="P58" s="106"/>
      <c r="Q58" s="7"/>
      <c r="R58" s="7"/>
      <c r="S58" s="7"/>
      <c r="T58" s="7"/>
      <c r="U58" s="7"/>
      <c r="V58" s="7"/>
      <c r="W58" s="7"/>
      <c r="X58" s="7"/>
      <c r="Y58" s="5"/>
      <c r="Z58" s="6"/>
    </row>
    <row r="59" spans="1:26" s="14" customFormat="1" x14ac:dyDescent="0.3">
      <c r="A59" s="84"/>
      <c r="B59" s="48" t="s">
        <v>11</v>
      </c>
      <c r="C59" s="10"/>
      <c r="D59" s="10"/>
      <c r="E59" s="10"/>
      <c r="F59" s="11"/>
      <c r="G59" s="12">
        <f>F58-G58</f>
        <v>6827.57</v>
      </c>
      <c r="H59" s="13"/>
      <c r="I59" s="11"/>
      <c r="J59" s="13"/>
      <c r="K59" s="12"/>
      <c r="L59" s="94"/>
      <c r="M59" s="45"/>
      <c r="N59" s="107"/>
      <c r="O59" s="107"/>
      <c r="P59" s="107"/>
      <c r="Q59" s="13"/>
      <c r="R59" s="13"/>
      <c r="S59" s="13"/>
      <c r="T59" s="13"/>
      <c r="U59" s="13"/>
      <c r="V59" s="13"/>
      <c r="W59" s="13"/>
      <c r="X59" s="13"/>
      <c r="Y59" s="11"/>
      <c r="Z59" s="12"/>
    </row>
    <row r="60" spans="1:26" s="14" customFormat="1" ht="14.4" thickBot="1" x14ac:dyDescent="0.35">
      <c r="A60" s="84"/>
      <c r="B60" s="49" t="s">
        <v>26</v>
      </c>
      <c r="C60" s="32"/>
      <c r="D60" s="32"/>
      <c r="E60" s="32"/>
      <c r="F60" s="33">
        <f>SUM(F58:F59)</f>
        <v>8329.57</v>
      </c>
      <c r="G60" s="34">
        <f>SUM(G58:G59)</f>
        <v>8329.57</v>
      </c>
      <c r="H60" s="13"/>
      <c r="I60" s="11"/>
      <c r="J60" s="13"/>
      <c r="K60" s="12"/>
      <c r="L60" s="94"/>
      <c r="M60" s="45"/>
      <c r="N60" s="107"/>
      <c r="O60" s="107"/>
      <c r="P60" s="107"/>
      <c r="Q60" s="13"/>
      <c r="R60" s="13"/>
      <c r="S60" s="13"/>
      <c r="T60" s="13"/>
      <c r="U60" s="13"/>
      <c r="V60" s="13"/>
      <c r="W60" s="13"/>
      <c r="X60" s="13"/>
      <c r="Y60" s="11"/>
      <c r="Z60" s="12"/>
    </row>
    <row r="61" spans="1:26" s="38" customFormat="1" ht="14.4" thickBot="1" x14ac:dyDescent="0.35">
      <c r="A61" s="85"/>
      <c r="B61" s="50" t="s">
        <v>27</v>
      </c>
      <c r="C61" s="39"/>
      <c r="D61" s="39"/>
      <c r="E61" s="39"/>
      <c r="F61" s="40">
        <f>F19+F41+F57</f>
        <v>10591.4</v>
      </c>
      <c r="G61" s="40">
        <f>G19+G41+G57</f>
        <v>5603.59</v>
      </c>
      <c r="H61" s="40"/>
      <c r="I61" s="40">
        <f>I19+I41+I57</f>
        <v>8484</v>
      </c>
      <c r="J61" s="40">
        <f>J19+J41+J57</f>
        <v>382</v>
      </c>
      <c r="K61" s="40">
        <f>K19+K41+K57</f>
        <v>821.08</v>
      </c>
      <c r="L61" s="95"/>
      <c r="M61" s="40">
        <f t="shared" ref="M61:Z61" si="8">M19+M41+M57</f>
        <v>1665</v>
      </c>
      <c r="N61" s="40">
        <f t="shared" si="8"/>
        <v>100.07</v>
      </c>
      <c r="O61" s="40">
        <f t="shared" si="8"/>
        <v>0</v>
      </c>
      <c r="P61" s="40">
        <f t="shared" si="8"/>
        <v>0</v>
      </c>
      <c r="Q61" s="40">
        <f t="shared" si="8"/>
        <v>0</v>
      </c>
      <c r="R61" s="40">
        <f t="shared" si="8"/>
        <v>849.64</v>
      </c>
      <c r="S61" s="40">
        <f t="shared" si="8"/>
        <v>120</v>
      </c>
      <c r="T61" s="40">
        <f t="shared" si="8"/>
        <v>770</v>
      </c>
      <c r="U61" s="40">
        <f t="shared" si="8"/>
        <v>0</v>
      </c>
      <c r="V61" s="40">
        <f t="shared" si="8"/>
        <v>321</v>
      </c>
      <c r="W61" s="40">
        <f t="shared" si="8"/>
        <v>1290</v>
      </c>
      <c r="X61" s="40">
        <f t="shared" si="8"/>
        <v>30</v>
      </c>
      <c r="Y61" s="40">
        <f t="shared" si="8"/>
        <v>457.88</v>
      </c>
      <c r="Z61" s="40">
        <f t="shared" si="8"/>
        <v>904.32</v>
      </c>
    </row>
    <row r="62" spans="1:26" s="77" customFormat="1" x14ac:dyDescent="0.3">
      <c r="A62" s="87">
        <v>43101</v>
      </c>
      <c r="B62" s="71" t="s">
        <v>8</v>
      </c>
      <c r="C62" s="72"/>
      <c r="D62" s="72"/>
      <c r="E62" s="72"/>
      <c r="F62" s="73">
        <f>G59</f>
        <v>6827.57</v>
      </c>
      <c r="G62" s="74"/>
      <c r="H62" s="75">
        <f>F62-G62</f>
        <v>6827.57</v>
      </c>
      <c r="I62" s="73"/>
      <c r="J62" s="75"/>
      <c r="K62" s="74"/>
      <c r="L62" s="97"/>
      <c r="M62" s="76"/>
      <c r="N62" s="109"/>
      <c r="O62" s="109"/>
      <c r="P62" s="109"/>
      <c r="Q62" s="75"/>
      <c r="R62" s="75"/>
      <c r="S62" s="75"/>
      <c r="T62" s="75"/>
      <c r="U62" s="75"/>
      <c r="V62" s="75"/>
      <c r="W62" s="75"/>
      <c r="X62" s="75"/>
      <c r="Y62" s="73"/>
      <c r="Z62" s="74"/>
    </row>
    <row r="63" spans="1:26" s="58" customFormat="1" ht="27.6" customHeight="1" x14ac:dyDescent="0.3">
      <c r="A63" s="81">
        <v>42752</v>
      </c>
      <c r="B63" s="58" t="s">
        <v>107</v>
      </c>
      <c r="C63" s="59">
        <v>103</v>
      </c>
      <c r="D63" s="59" t="s">
        <v>58</v>
      </c>
      <c r="E63" s="59">
        <v>719</v>
      </c>
      <c r="F63" s="60"/>
      <c r="G63" s="61">
        <v>832.5</v>
      </c>
      <c r="H63" s="62">
        <f>H62+F63-G63</f>
        <v>5995.07</v>
      </c>
      <c r="I63" s="60"/>
      <c r="J63" s="62"/>
      <c r="K63" s="61"/>
      <c r="L63" s="92" t="s">
        <v>144</v>
      </c>
      <c r="M63" s="63">
        <v>832.5</v>
      </c>
      <c r="N63" s="99"/>
      <c r="O63" s="99"/>
      <c r="P63" s="99"/>
      <c r="Q63" s="62"/>
      <c r="R63" s="62"/>
      <c r="S63" s="62"/>
      <c r="T63" s="62"/>
      <c r="U63" s="62"/>
      <c r="V63" s="62"/>
      <c r="W63" s="62"/>
      <c r="X63" s="62"/>
      <c r="Y63" s="60"/>
      <c r="Z63" s="61"/>
    </row>
    <row r="64" spans="1:26" s="58" customFormat="1" ht="26.4" customHeight="1" x14ac:dyDescent="0.3">
      <c r="A64" s="81">
        <v>43117</v>
      </c>
      <c r="B64" s="58" t="s">
        <v>111</v>
      </c>
      <c r="C64" s="59">
        <v>104</v>
      </c>
      <c r="D64" s="59" t="s">
        <v>58</v>
      </c>
      <c r="E64" s="59">
        <v>720</v>
      </c>
      <c r="F64" s="60"/>
      <c r="G64" s="61">
        <v>107.58</v>
      </c>
      <c r="H64" s="62">
        <f>H63+F64-G64</f>
        <v>5887.49</v>
      </c>
      <c r="I64" s="60"/>
      <c r="J64" s="62"/>
      <c r="K64" s="61"/>
      <c r="L64" s="92" t="s">
        <v>144</v>
      </c>
      <c r="M64" s="63"/>
      <c r="N64" s="99"/>
      <c r="O64" s="99"/>
      <c r="P64" s="99"/>
      <c r="Q64" s="62"/>
      <c r="R64" s="62"/>
      <c r="S64" s="62"/>
      <c r="T64" s="62">
        <v>107.58</v>
      </c>
      <c r="U64" s="62"/>
      <c r="V64" s="62"/>
      <c r="W64" s="62"/>
      <c r="X64" s="62"/>
      <c r="Y64" s="60"/>
      <c r="Z64" s="61"/>
    </row>
    <row r="65" spans="1:26" s="58" customFormat="1" ht="26.4" customHeight="1" x14ac:dyDescent="0.3">
      <c r="A65" s="81">
        <v>43117</v>
      </c>
      <c r="B65" s="58" t="s">
        <v>108</v>
      </c>
      <c r="C65" s="59">
        <v>105</v>
      </c>
      <c r="D65" s="59" t="s">
        <v>58</v>
      </c>
      <c r="E65" s="59">
        <v>721</v>
      </c>
      <c r="F65" s="60"/>
      <c r="G65" s="61">
        <v>12</v>
      </c>
      <c r="H65" s="62">
        <f>H64+F65-G65</f>
        <v>5875.49</v>
      </c>
      <c r="I65" s="60"/>
      <c r="J65" s="62"/>
      <c r="K65" s="61"/>
      <c r="L65" s="92" t="s">
        <v>144</v>
      </c>
      <c r="M65" s="63"/>
      <c r="N65" s="99"/>
      <c r="O65" s="99"/>
      <c r="P65" s="99"/>
      <c r="Q65" s="62"/>
      <c r="R65" s="62"/>
      <c r="S65" s="62">
        <v>12</v>
      </c>
      <c r="T65" s="62"/>
      <c r="U65" s="62"/>
      <c r="V65" s="62"/>
      <c r="W65" s="62"/>
      <c r="X65" s="62"/>
      <c r="Y65" s="60"/>
      <c r="Z65" s="61"/>
    </row>
    <row r="66" spans="1:26" s="103" customFormat="1" ht="27.6" x14ac:dyDescent="0.3">
      <c r="A66" s="100">
        <v>43117</v>
      </c>
      <c r="B66" s="101" t="s">
        <v>109</v>
      </c>
      <c r="C66" s="102">
        <v>106</v>
      </c>
      <c r="D66" s="102" t="s">
        <v>58</v>
      </c>
      <c r="E66" s="102">
        <v>722</v>
      </c>
      <c r="F66" s="60"/>
      <c r="G66" s="61">
        <v>27</v>
      </c>
      <c r="H66" s="62">
        <f t="shared" ref="H66:H91" si="9">H65+F66-G66</f>
        <v>5848.49</v>
      </c>
      <c r="I66" s="60"/>
      <c r="J66" s="62"/>
      <c r="K66" s="61"/>
      <c r="L66" s="92" t="s">
        <v>144</v>
      </c>
      <c r="M66" s="63"/>
      <c r="N66" s="99"/>
      <c r="O66" s="99"/>
      <c r="P66" s="99"/>
      <c r="Q66" s="62"/>
      <c r="R66" s="62"/>
      <c r="S66" s="62">
        <v>27</v>
      </c>
      <c r="T66" s="62"/>
      <c r="U66" s="62"/>
      <c r="V66" s="62"/>
      <c r="W66" s="62"/>
      <c r="X66" s="62"/>
      <c r="Y66" s="60"/>
      <c r="Z66" s="61"/>
    </row>
    <row r="67" spans="1:26" s="58" customFormat="1" ht="27.6" customHeight="1" x14ac:dyDescent="0.3">
      <c r="A67" s="81">
        <v>43117</v>
      </c>
      <c r="B67" s="58" t="s">
        <v>110</v>
      </c>
      <c r="C67" s="59">
        <v>107</v>
      </c>
      <c r="D67" s="59" t="s">
        <v>58</v>
      </c>
      <c r="E67" s="59">
        <v>723</v>
      </c>
      <c r="F67" s="60"/>
      <c r="G67" s="61">
        <v>161.88999999999999</v>
      </c>
      <c r="H67" s="62">
        <f t="shared" si="9"/>
        <v>5686.5999999999995</v>
      </c>
      <c r="I67" s="60"/>
      <c r="J67" s="62"/>
      <c r="K67" s="61"/>
      <c r="L67" s="92" t="s">
        <v>144</v>
      </c>
      <c r="M67" s="63"/>
      <c r="N67" s="99"/>
      <c r="O67" s="99"/>
      <c r="P67" s="99"/>
      <c r="Q67" s="62">
        <v>22.49</v>
      </c>
      <c r="R67" s="62"/>
      <c r="S67" s="62"/>
      <c r="T67" s="62">
        <v>112.42</v>
      </c>
      <c r="U67" s="62"/>
      <c r="V67" s="62"/>
      <c r="W67" s="62"/>
      <c r="X67" s="62"/>
      <c r="Y67" s="60">
        <v>26.98</v>
      </c>
      <c r="Z67" s="61"/>
    </row>
    <row r="68" spans="1:26" s="58" customFormat="1" ht="26.4" customHeight="1" x14ac:dyDescent="0.3">
      <c r="A68" s="81">
        <v>43117</v>
      </c>
      <c r="B68" s="58" t="s">
        <v>112</v>
      </c>
      <c r="C68" s="59">
        <v>108</v>
      </c>
      <c r="D68" s="59" t="s">
        <v>58</v>
      </c>
      <c r="E68" s="59">
        <v>724</v>
      </c>
      <c r="F68" s="60"/>
      <c r="G68" s="61">
        <v>72.17</v>
      </c>
      <c r="H68" s="62">
        <f t="shared" si="9"/>
        <v>5614.4299999999994</v>
      </c>
      <c r="I68" s="60"/>
      <c r="J68" s="62"/>
      <c r="K68" s="61"/>
      <c r="L68" s="92" t="s">
        <v>144</v>
      </c>
      <c r="M68" s="63"/>
      <c r="N68" s="99"/>
      <c r="O68" s="99"/>
      <c r="P68" s="99"/>
      <c r="Q68" s="62">
        <v>60.14</v>
      </c>
      <c r="R68" s="62"/>
      <c r="S68" s="62"/>
      <c r="T68" s="62"/>
      <c r="U68" s="62"/>
      <c r="V68" s="62"/>
      <c r="W68" s="62"/>
      <c r="X68" s="62"/>
      <c r="Y68" s="60">
        <v>12.03</v>
      </c>
      <c r="Z68" s="61"/>
    </row>
    <row r="69" spans="1:26" s="58" customFormat="1" ht="26.4" customHeight="1" x14ac:dyDescent="0.3">
      <c r="A69" s="81">
        <v>43117</v>
      </c>
      <c r="B69" s="58" t="s">
        <v>113</v>
      </c>
      <c r="C69" s="59">
        <v>109</v>
      </c>
      <c r="D69" s="59" t="s">
        <v>58</v>
      </c>
      <c r="E69" s="59">
        <v>725</v>
      </c>
      <c r="F69" s="60"/>
      <c r="G69" s="61">
        <v>156</v>
      </c>
      <c r="H69" s="62">
        <f t="shared" si="9"/>
        <v>5458.4299999999994</v>
      </c>
      <c r="I69" s="60"/>
      <c r="J69" s="62"/>
      <c r="K69" s="61"/>
      <c r="L69" s="92" t="s">
        <v>144</v>
      </c>
      <c r="M69" s="63"/>
      <c r="N69" s="99"/>
      <c r="O69" s="99"/>
      <c r="P69" s="99"/>
      <c r="Q69" s="62"/>
      <c r="R69" s="62"/>
      <c r="S69" s="62"/>
      <c r="T69" s="62"/>
      <c r="U69" s="62">
        <v>130</v>
      </c>
      <c r="V69" s="62"/>
      <c r="W69" s="62"/>
      <c r="X69" s="62"/>
      <c r="Y69" s="60">
        <v>26</v>
      </c>
      <c r="Z69" s="61"/>
    </row>
    <row r="70" spans="1:26" s="58" customFormat="1" ht="26.4" customHeight="1" x14ac:dyDescent="0.3">
      <c r="A70" s="81">
        <v>43117</v>
      </c>
      <c r="B70" s="58" t="s">
        <v>114</v>
      </c>
      <c r="C70" s="59">
        <v>110</v>
      </c>
      <c r="D70" s="59" t="s">
        <v>58</v>
      </c>
      <c r="E70" s="59">
        <v>726</v>
      </c>
      <c r="F70" s="60"/>
      <c r="G70" s="61">
        <v>576</v>
      </c>
      <c r="H70" s="62">
        <f t="shared" si="9"/>
        <v>4882.4299999999994</v>
      </c>
      <c r="I70" s="60"/>
      <c r="J70" s="62"/>
      <c r="K70" s="61"/>
      <c r="L70" s="92" t="s">
        <v>144</v>
      </c>
      <c r="M70" s="63"/>
      <c r="N70" s="99"/>
      <c r="O70" s="99"/>
      <c r="P70" s="99"/>
      <c r="Q70" s="62"/>
      <c r="R70" s="62"/>
      <c r="S70" s="62"/>
      <c r="T70" s="62"/>
      <c r="U70" s="62"/>
      <c r="V70" s="62"/>
      <c r="W70" s="62">
        <v>480</v>
      </c>
      <c r="X70" s="62"/>
      <c r="Y70" s="60">
        <v>96</v>
      </c>
      <c r="Z70" s="61"/>
    </row>
    <row r="71" spans="1:26" s="58" customFormat="1" ht="27" customHeight="1" x14ac:dyDescent="0.3">
      <c r="A71" s="81">
        <v>43137</v>
      </c>
      <c r="B71" s="58" t="s">
        <v>116</v>
      </c>
      <c r="C71" s="59">
        <v>111</v>
      </c>
      <c r="D71" s="59" t="s">
        <v>58</v>
      </c>
      <c r="E71" s="59">
        <v>91</v>
      </c>
      <c r="F71" s="60">
        <v>78</v>
      </c>
      <c r="G71" s="61"/>
      <c r="H71" s="62">
        <f t="shared" si="9"/>
        <v>4960.4299999999994</v>
      </c>
      <c r="I71" s="60"/>
      <c r="J71" s="62">
        <v>78</v>
      </c>
      <c r="K71" s="61"/>
      <c r="L71" s="92"/>
      <c r="M71" s="63"/>
      <c r="N71" s="99"/>
      <c r="O71" s="99"/>
      <c r="P71" s="99"/>
      <c r="Q71" s="62"/>
      <c r="R71" s="62"/>
      <c r="S71" s="62"/>
      <c r="T71" s="62"/>
      <c r="U71" s="62"/>
      <c r="V71" s="62"/>
      <c r="W71" s="62"/>
      <c r="X71" s="62"/>
      <c r="Y71" s="60"/>
      <c r="Z71" s="61"/>
    </row>
    <row r="72" spans="1:26" s="58" customFormat="1" ht="27" customHeight="1" x14ac:dyDescent="0.3">
      <c r="A72" s="81">
        <v>43143</v>
      </c>
      <c r="B72" s="58" t="s">
        <v>116</v>
      </c>
      <c r="C72" s="59">
        <v>126</v>
      </c>
      <c r="D72" s="59" t="s">
        <v>58</v>
      </c>
      <c r="E72" s="59" t="s">
        <v>133</v>
      </c>
      <c r="F72" s="60">
        <v>72</v>
      </c>
      <c r="G72" s="61"/>
      <c r="H72" s="62">
        <f t="shared" si="9"/>
        <v>5032.4299999999994</v>
      </c>
      <c r="I72" s="60"/>
      <c r="J72" s="62">
        <v>72</v>
      </c>
      <c r="K72" s="62"/>
      <c r="L72" s="92"/>
      <c r="M72" s="99"/>
      <c r="N72" s="99"/>
      <c r="O72" s="99"/>
      <c r="P72" s="99"/>
      <c r="Q72" s="62"/>
      <c r="R72" s="62"/>
      <c r="S72" s="62"/>
      <c r="T72" s="62"/>
      <c r="U72" s="62"/>
      <c r="V72" s="62"/>
      <c r="W72" s="62"/>
      <c r="X72" s="62"/>
      <c r="Y72" s="60"/>
      <c r="Z72" s="62"/>
    </row>
    <row r="73" spans="1:26" s="58" customFormat="1" ht="30" customHeight="1" x14ac:dyDescent="0.3">
      <c r="A73" s="81">
        <v>43166</v>
      </c>
      <c r="B73" s="58" t="s">
        <v>125</v>
      </c>
      <c r="C73" s="59">
        <v>120</v>
      </c>
      <c r="D73" s="59" t="s">
        <v>58</v>
      </c>
      <c r="E73" s="59" t="s">
        <v>134</v>
      </c>
      <c r="F73" s="60">
        <v>889.73</v>
      </c>
      <c r="G73" s="61"/>
      <c r="H73" s="62">
        <f t="shared" si="9"/>
        <v>5922.16</v>
      </c>
      <c r="I73" s="60"/>
      <c r="J73" s="62"/>
      <c r="K73" s="62">
        <v>889.73</v>
      </c>
      <c r="L73" s="92"/>
      <c r="M73" s="99"/>
      <c r="N73" s="99"/>
      <c r="O73" s="99"/>
      <c r="P73" s="99"/>
      <c r="Q73" s="62"/>
      <c r="R73" s="62"/>
      <c r="S73" s="62"/>
      <c r="T73" s="62"/>
      <c r="U73" s="62"/>
      <c r="V73" s="62"/>
      <c r="W73" s="62"/>
      <c r="X73" s="62"/>
      <c r="Y73" s="60"/>
      <c r="Z73" s="62"/>
    </row>
    <row r="74" spans="1:26" s="58" customFormat="1" ht="30" customHeight="1" x14ac:dyDescent="0.3">
      <c r="A74" s="81">
        <v>43167</v>
      </c>
      <c r="B74" s="58" t="s">
        <v>60</v>
      </c>
      <c r="C74" s="59">
        <v>125</v>
      </c>
      <c r="D74" s="59" t="s">
        <v>58</v>
      </c>
      <c r="E74" s="59" t="s">
        <v>135</v>
      </c>
      <c r="F74" s="60">
        <v>180</v>
      </c>
      <c r="G74" s="61"/>
      <c r="H74" s="62">
        <f t="shared" si="9"/>
        <v>6102.16</v>
      </c>
      <c r="I74" s="60"/>
      <c r="J74" s="62">
        <v>180</v>
      </c>
      <c r="K74" s="62"/>
      <c r="L74" s="92"/>
      <c r="M74" s="99"/>
      <c r="N74" s="99"/>
      <c r="O74" s="99"/>
      <c r="P74" s="99"/>
      <c r="Q74" s="62"/>
      <c r="R74" s="62"/>
      <c r="S74" s="62"/>
      <c r="T74" s="62"/>
      <c r="U74" s="62"/>
      <c r="V74" s="62"/>
      <c r="W74" s="62"/>
      <c r="X74" s="62"/>
      <c r="Y74" s="60"/>
      <c r="Z74" s="62"/>
    </row>
    <row r="75" spans="1:26" s="58" customFormat="1" ht="30" customHeight="1" x14ac:dyDescent="0.3">
      <c r="A75" s="81">
        <v>43173</v>
      </c>
      <c r="B75" s="58" t="s">
        <v>146</v>
      </c>
      <c r="C75" s="59">
        <v>131</v>
      </c>
      <c r="D75" s="59" t="s">
        <v>58</v>
      </c>
      <c r="E75" s="59" t="s">
        <v>133</v>
      </c>
      <c r="F75" s="60">
        <v>24</v>
      </c>
      <c r="G75" s="61"/>
      <c r="H75" s="62">
        <f t="shared" si="9"/>
        <v>6126.16</v>
      </c>
      <c r="I75" s="60"/>
      <c r="J75" s="62">
        <v>24</v>
      </c>
      <c r="K75" s="62"/>
      <c r="L75" s="92"/>
      <c r="M75" s="99"/>
      <c r="N75" s="99"/>
      <c r="O75" s="99"/>
      <c r="P75" s="99"/>
      <c r="Q75" s="62"/>
      <c r="R75" s="62"/>
      <c r="S75" s="62"/>
      <c r="T75" s="62"/>
      <c r="U75" s="62"/>
      <c r="V75" s="62"/>
      <c r="W75" s="62"/>
      <c r="X75" s="62"/>
      <c r="Y75" s="60"/>
      <c r="Z75" s="62"/>
    </row>
    <row r="76" spans="1:26" s="58" customFormat="1" ht="30" customHeight="1" x14ac:dyDescent="0.3">
      <c r="A76" s="81">
        <v>43173</v>
      </c>
      <c r="B76" s="58" t="s">
        <v>123</v>
      </c>
      <c r="C76" s="59">
        <v>112</v>
      </c>
      <c r="D76" s="59" t="s">
        <v>58</v>
      </c>
      <c r="E76" s="59">
        <v>727</v>
      </c>
      <c r="F76" s="60"/>
      <c r="G76" s="61">
        <v>600</v>
      </c>
      <c r="H76" s="62">
        <f t="shared" si="9"/>
        <v>5526.16</v>
      </c>
      <c r="I76" s="60"/>
      <c r="J76" s="62"/>
      <c r="K76" s="62"/>
      <c r="L76" s="92" t="s">
        <v>145</v>
      </c>
      <c r="M76" s="99"/>
      <c r="N76" s="99"/>
      <c r="O76" s="99"/>
      <c r="P76" s="99">
        <v>600</v>
      </c>
      <c r="Q76" s="62"/>
      <c r="R76" s="62"/>
      <c r="S76" s="62"/>
      <c r="T76" s="62"/>
      <c r="U76" s="62"/>
      <c r="V76" s="62"/>
      <c r="W76" s="62"/>
      <c r="X76" s="62"/>
      <c r="Y76" s="60"/>
      <c r="Z76" s="62"/>
    </row>
    <row r="77" spans="1:26" s="58" customFormat="1" ht="30" customHeight="1" x14ac:dyDescent="0.3">
      <c r="A77" s="81">
        <v>43173</v>
      </c>
      <c r="B77" s="58" t="s">
        <v>118</v>
      </c>
      <c r="C77" s="59">
        <v>113</v>
      </c>
      <c r="D77" s="59" t="s">
        <v>58</v>
      </c>
      <c r="E77" s="59">
        <v>728</v>
      </c>
      <c r="F77" s="60"/>
      <c r="G77" s="61">
        <v>216</v>
      </c>
      <c r="H77" s="62">
        <f t="shared" si="9"/>
        <v>5310.16</v>
      </c>
      <c r="I77" s="60"/>
      <c r="J77" s="62"/>
      <c r="K77" s="62"/>
      <c r="L77" s="92" t="s">
        <v>145</v>
      </c>
      <c r="M77" s="99"/>
      <c r="N77" s="99"/>
      <c r="O77" s="99"/>
      <c r="P77" s="99"/>
      <c r="Q77" s="62"/>
      <c r="R77" s="62"/>
      <c r="S77" s="62"/>
      <c r="T77" s="62"/>
      <c r="U77" s="62"/>
      <c r="V77" s="62"/>
      <c r="W77" s="62">
        <v>180</v>
      </c>
      <c r="X77" s="62"/>
      <c r="Y77" s="60">
        <v>36</v>
      </c>
      <c r="Z77" s="62"/>
    </row>
    <row r="78" spans="1:26" s="58" customFormat="1" ht="30" customHeight="1" x14ac:dyDescent="0.3">
      <c r="A78" s="81">
        <v>43173</v>
      </c>
      <c r="B78" s="58" t="s">
        <v>119</v>
      </c>
      <c r="C78" s="59">
        <v>114</v>
      </c>
      <c r="D78" s="59" t="s">
        <v>58</v>
      </c>
      <c r="E78" s="59">
        <v>729</v>
      </c>
      <c r="F78" s="60"/>
      <c r="G78" s="61">
        <v>180</v>
      </c>
      <c r="H78" s="62">
        <f t="shared" si="9"/>
        <v>5130.16</v>
      </c>
      <c r="I78" s="60"/>
      <c r="J78" s="62"/>
      <c r="K78" s="62"/>
      <c r="L78" s="92" t="s">
        <v>145</v>
      </c>
      <c r="M78" s="99"/>
      <c r="N78" s="99"/>
      <c r="O78" s="99"/>
      <c r="P78" s="99"/>
      <c r="Q78" s="62"/>
      <c r="R78" s="62"/>
      <c r="S78" s="62"/>
      <c r="T78" s="62"/>
      <c r="U78" s="62"/>
      <c r="V78" s="62"/>
      <c r="W78" s="62"/>
      <c r="X78" s="62">
        <v>150</v>
      </c>
      <c r="Y78" s="60">
        <v>30</v>
      </c>
      <c r="Z78" s="62"/>
    </row>
    <row r="79" spans="1:26" s="58" customFormat="1" ht="30" customHeight="1" x14ac:dyDescent="0.3">
      <c r="A79" s="81">
        <v>43173</v>
      </c>
      <c r="B79" s="58" t="s">
        <v>120</v>
      </c>
      <c r="C79" s="59">
        <v>115</v>
      </c>
      <c r="D79" s="59" t="s">
        <v>58</v>
      </c>
      <c r="E79" s="59">
        <v>730</v>
      </c>
      <c r="F79" s="60"/>
      <c r="G79" s="61">
        <v>832.5</v>
      </c>
      <c r="H79" s="62">
        <f t="shared" si="9"/>
        <v>4297.66</v>
      </c>
      <c r="I79" s="60"/>
      <c r="J79" s="62"/>
      <c r="K79" s="62"/>
      <c r="L79" s="92" t="s">
        <v>145</v>
      </c>
      <c r="M79" s="99">
        <v>832.5</v>
      </c>
      <c r="N79" s="99"/>
      <c r="O79" s="99"/>
      <c r="P79" s="99"/>
      <c r="Q79" s="62"/>
      <c r="R79" s="62"/>
      <c r="S79" s="62"/>
      <c r="T79" s="62"/>
      <c r="U79" s="62"/>
      <c r="V79" s="62"/>
      <c r="W79" s="62"/>
      <c r="X79" s="62"/>
      <c r="Y79" s="60"/>
      <c r="Z79" s="62"/>
    </row>
    <row r="80" spans="1:26" s="58" customFormat="1" ht="30" customHeight="1" x14ac:dyDescent="0.3">
      <c r="A80" s="81">
        <v>43173</v>
      </c>
      <c r="B80" s="58" t="s">
        <v>121</v>
      </c>
      <c r="C80" s="59">
        <v>116</v>
      </c>
      <c r="D80" s="59" t="s">
        <v>58</v>
      </c>
      <c r="E80" s="59">
        <v>731</v>
      </c>
      <c r="F80" s="60"/>
      <c r="G80" s="61">
        <v>18</v>
      </c>
      <c r="H80" s="62">
        <f t="shared" si="9"/>
        <v>4279.66</v>
      </c>
      <c r="I80" s="60"/>
      <c r="J80" s="62"/>
      <c r="K80" s="62"/>
      <c r="L80" s="92" t="s">
        <v>145</v>
      </c>
      <c r="M80" s="99"/>
      <c r="N80" s="99"/>
      <c r="O80" s="99"/>
      <c r="P80" s="99"/>
      <c r="Q80" s="62"/>
      <c r="R80" s="62"/>
      <c r="S80" s="62">
        <v>18</v>
      </c>
      <c r="T80" s="62"/>
      <c r="U80" s="62"/>
      <c r="V80" s="62"/>
      <c r="W80" s="62"/>
      <c r="X80" s="62"/>
      <c r="Y80" s="60"/>
      <c r="Z80" s="62"/>
    </row>
    <row r="81" spans="1:26" s="58" customFormat="1" ht="30" customHeight="1" x14ac:dyDescent="0.3">
      <c r="A81" s="81">
        <v>43173</v>
      </c>
      <c r="B81" s="58" t="s">
        <v>122</v>
      </c>
      <c r="C81" s="59">
        <v>117</v>
      </c>
      <c r="D81" s="59" t="s">
        <v>58</v>
      </c>
      <c r="E81" s="59">
        <v>732</v>
      </c>
      <c r="F81" s="60"/>
      <c r="G81" s="61">
        <v>27</v>
      </c>
      <c r="H81" s="62">
        <f t="shared" si="9"/>
        <v>4252.66</v>
      </c>
      <c r="I81" s="60"/>
      <c r="J81" s="62"/>
      <c r="K81" s="62"/>
      <c r="L81" s="92" t="s">
        <v>145</v>
      </c>
      <c r="M81" s="99"/>
      <c r="N81" s="99"/>
      <c r="O81" s="99"/>
      <c r="P81" s="99"/>
      <c r="Q81" s="62"/>
      <c r="R81" s="62"/>
      <c r="S81" s="62">
        <v>27</v>
      </c>
      <c r="T81" s="62"/>
      <c r="U81" s="62"/>
      <c r="V81" s="62"/>
      <c r="W81" s="62"/>
      <c r="X81" s="62"/>
      <c r="Y81" s="60"/>
      <c r="Z81" s="62"/>
    </row>
    <row r="82" spans="1:26" s="58" customFormat="1" ht="30" customHeight="1" x14ac:dyDescent="0.3">
      <c r="A82" s="81">
        <v>43173</v>
      </c>
      <c r="B82" s="58" t="s">
        <v>126</v>
      </c>
      <c r="C82" s="59">
        <v>118</v>
      </c>
      <c r="D82" s="59" t="s">
        <v>58</v>
      </c>
      <c r="E82" s="59">
        <v>733</v>
      </c>
      <c r="F82" s="60"/>
      <c r="G82" s="61">
        <v>330</v>
      </c>
      <c r="H82" s="62">
        <f t="shared" si="9"/>
        <v>3922.66</v>
      </c>
      <c r="I82" s="60"/>
      <c r="J82" s="62"/>
      <c r="K82" s="62"/>
      <c r="L82" s="92" t="s">
        <v>145</v>
      </c>
      <c r="M82" s="99"/>
      <c r="N82" s="99"/>
      <c r="O82" s="99">
        <v>110</v>
      </c>
      <c r="P82" s="99"/>
      <c r="Q82" s="62"/>
      <c r="R82" s="62"/>
      <c r="S82" s="62"/>
      <c r="T82" s="62">
        <v>220</v>
      </c>
      <c r="U82" s="62"/>
      <c r="V82" s="62"/>
      <c r="W82" s="62"/>
      <c r="X82" s="62"/>
      <c r="Y82" s="60"/>
      <c r="Z82" s="62"/>
    </row>
    <row r="83" spans="1:26" s="58" customFormat="1" ht="30" customHeight="1" x14ac:dyDescent="0.3">
      <c r="A83" s="81">
        <v>43173</v>
      </c>
      <c r="B83" s="58" t="s">
        <v>127</v>
      </c>
      <c r="C83" s="59">
        <v>118</v>
      </c>
      <c r="D83" s="59" t="s">
        <v>58</v>
      </c>
      <c r="E83" s="59"/>
      <c r="F83" s="60"/>
      <c r="G83" s="61">
        <v>-110</v>
      </c>
      <c r="H83" s="62">
        <f t="shared" si="9"/>
        <v>4032.66</v>
      </c>
      <c r="I83" s="60"/>
      <c r="J83" s="62"/>
      <c r="K83" s="62"/>
      <c r="L83" s="92" t="s">
        <v>145</v>
      </c>
      <c r="M83" s="99"/>
      <c r="N83" s="99"/>
      <c r="O83" s="99">
        <v>-110</v>
      </c>
      <c r="P83" s="99"/>
      <c r="Q83" s="62"/>
      <c r="R83" s="62"/>
      <c r="S83" s="62"/>
      <c r="T83" s="62"/>
      <c r="U83" s="62"/>
      <c r="V83" s="62"/>
      <c r="W83" s="62"/>
      <c r="X83" s="62"/>
      <c r="Y83" s="60"/>
      <c r="Z83" s="62"/>
    </row>
    <row r="84" spans="1:26" s="58" customFormat="1" ht="30" customHeight="1" x14ac:dyDescent="0.3">
      <c r="A84" s="81">
        <v>43173</v>
      </c>
      <c r="B84" s="58" t="s">
        <v>128</v>
      </c>
      <c r="C84" s="59">
        <v>119</v>
      </c>
      <c r="D84" s="59" t="s">
        <v>58</v>
      </c>
      <c r="E84" s="59">
        <v>734</v>
      </c>
      <c r="F84" s="60"/>
      <c r="G84" s="61">
        <v>84</v>
      </c>
      <c r="H84" s="62">
        <f t="shared" si="9"/>
        <v>3948.66</v>
      </c>
      <c r="I84" s="60"/>
      <c r="J84" s="62"/>
      <c r="K84" s="62"/>
      <c r="L84" s="92" t="s">
        <v>145</v>
      </c>
      <c r="M84" s="99"/>
      <c r="N84" s="99"/>
      <c r="O84" s="99"/>
      <c r="P84" s="99"/>
      <c r="Q84" s="62"/>
      <c r="R84" s="62">
        <v>84</v>
      </c>
      <c r="S84" s="62"/>
      <c r="T84" s="62"/>
      <c r="U84" s="62"/>
      <c r="V84" s="62"/>
      <c r="W84" s="62"/>
      <c r="X84" s="62"/>
      <c r="Y84" s="60"/>
      <c r="Z84" s="62"/>
    </row>
    <row r="85" spans="1:26" s="58" customFormat="1" ht="30" customHeight="1" x14ac:dyDescent="0.3">
      <c r="A85" s="81">
        <v>43173</v>
      </c>
      <c r="B85" s="58" t="s">
        <v>129</v>
      </c>
      <c r="C85" s="59">
        <v>121</v>
      </c>
      <c r="D85" s="59" t="s">
        <v>58</v>
      </c>
      <c r="E85" s="59">
        <v>735</v>
      </c>
      <c r="F85" s="60"/>
      <c r="G85" s="61">
        <v>30</v>
      </c>
      <c r="H85" s="62">
        <f t="shared" si="9"/>
        <v>3918.66</v>
      </c>
      <c r="I85" s="60"/>
      <c r="J85" s="62"/>
      <c r="K85" s="62"/>
      <c r="L85" s="92" t="s">
        <v>145</v>
      </c>
      <c r="M85" s="99"/>
      <c r="N85" s="99"/>
      <c r="O85" s="99"/>
      <c r="P85" s="99"/>
      <c r="Q85" s="62"/>
      <c r="R85" s="62">
        <v>30</v>
      </c>
      <c r="S85" s="62"/>
      <c r="T85" s="62"/>
      <c r="U85" s="62"/>
      <c r="V85" s="62"/>
      <c r="W85" s="62"/>
      <c r="X85" s="62"/>
      <c r="Y85" s="60"/>
      <c r="Z85" s="62"/>
    </row>
    <row r="86" spans="1:26" s="58" customFormat="1" ht="30" customHeight="1" x14ac:dyDescent="0.3">
      <c r="A86" s="81">
        <v>43173</v>
      </c>
      <c r="B86" s="58" t="s">
        <v>130</v>
      </c>
      <c r="C86" s="59">
        <v>122</v>
      </c>
      <c r="D86" s="59" t="s">
        <v>58</v>
      </c>
      <c r="E86" s="59">
        <v>736</v>
      </c>
      <c r="F86" s="60"/>
      <c r="G86" s="61">
        <v>120</v>
      </c>
      <c r="H86" s="62">
        <f t="shared" si="9"/>
        <v>3798.66</v>
      </c>
      <c r="I86" s="60"/>
      <c r="J86" s="62"/>
      <c r="K86" s="62"/>
      <c r="L86" s="92" t="s">
        <v>145</v>
      </c>
      <c r="M86" s="99"/>
      <c r="N86" s="99"/>
      <c r="O86" s="99"/>
      <c r="P86" s="99"/>
      <c r="Q86" s="62"/>
      <c r="R86" s="62"/>
      <c r="S86" s="62"/>
      <c r="T86" s="62"/>
      <c r="U86" s="62"/>
      <c r="V86" s="62"/>
      <c r="W86" s="62">
        <v>100</v>
      </c>
      <c r="X86" s="62"/>
      <c r="Y86" s="60">
        <v>20</v>
      </c>
      <c r="Z86" s="62"/>
    </row>
    <row r="87" spans="1:26" s="58" customFormat="1" ht="30" customHeight="1" x14ac:dyDescent="0.3">
      <c r="A87" s="81">
        <v>43173</v>
      </c>
      <c r="B87" s="58" t="s">
        <v>131</v>
      </c>
      <c r="C87" s="59">
        <v>123</v>
      </c>
      <c r="D87" s="59" t="s">
        <v>58</v>
      </c>
      <c r="E87" s="59">
        <v>737</v>
      </c>
      <c r="F87" s="60"/>
      <c r="G87" s="61">
        <v>479.33</v>
      </c>
      <c r="H87" s="62">
        <f t="shared" si="9"/>
        <v>3319.33</v>
      </c>
      <c r="I87" s="60"/>
      <c r="J87" s="62"/>
      <c r="K87" s="62"/>
      <c r="L87" s="92" t="s">
        <v>145</v>
      </c>
      <c r="M87" s="99"/>
      <c r="N87" s="99"/>
      <c r="O87" s="99"/>
      <c r="P87" s="99"/>
      <c r="Q87" s="62"/>
      <c r="R87" s="62">
        <v>399.44</v>
      </c>
      <c r="S87" s="62"/>
      <c r="T87" s="62"/>
      <c r="U87" s="62"/>
      <c r="V87" s="62"/>
      <c r="W87" s="62"/>
      <c r="X87" s="62"/>
      <c r="Y87" s="60">
        <v>79.89</v>
      </c>
      <c r="Z87" s="62"/>
    </row>
    <row r="88" spans="1:26" s="58" customFormat="1" ht="30" customHeight="1" x14ac:dyDescent="0.3">
      <c r="A88" s="81">
        <v>43173</v>
      </c>
      <c r="B88" s="58" t="s">
        <v>132</v>
      </c>
      <c r="C88" s="59">
        <v>124</v>
      </c>
      <c r="D88" s="59" t="s">
        <v>58</v>
      </c>
      <c r="E88" s="59">
        <v>738</v>
      </c>
      <c r="F88" s="60"/>
      <c r="G88" s="61">
        <v>18</v>
      </c>
      <c r="H88" s="62">
        <f t="shared" si="9"/>
        <v>3301.33</v>
      </c>
      <c r="I88" s="60"/>
      <c r="J88" s="62"/>
      <c r="K88" s="62"/>
      <c r="L88" s="92" t="s">
        <v>145</v>
      </c>
      <c r="M88" s="99"/>
      <c r="N88" s="99"/>
      <c r="O88" s="99"/>
      <c r="P88" s="99"/>
      <c r="Q88" s="62"/>
      <c r="R88" s="62">
        <v>15</v>
      </c>
      <c r="S88" s="62"/>
      <c r="T88" s="62"/>
      <c r="U88" s="62"/>
      <c r="V88" s="62"/>
      <c r="W88" s="62"/>
      <c r="X88" s="62"/>
      <c r="Y88" s="60">
        <v>3</v>
      </c>
      <c r="Z88" s="62"/>
    </row>
    <row r="89" spans="1:26" s="58" customFormat="1" ht="30" customHeight="1" x14ac:dyDescent="0.3">
      <c r="A89" s="81">
        <v>43190</v>
      </c>
      <c r="B89" s="58" t="s">
        <v>137</v>
      </c>
      <c r="C89" s="59">
        <v>127</v>
      </c>
      <c r="D89" s="59" t="s">
        <v>58</v>
      </c>
      <c r="E89" s="59">
        <v>740</v>
      </c>
      <c r="F89" s="60"/>
      <c r="G89" s="61">
        <v>268.39999999999998</v>
      </c>
      <c r="H89" s="62">
        <f t="shared" si="9"/>
        <v>3032.93</v>
      </c>
      <c r="I89" s="60"/>
      <c r="J89" s="62"/>
      <c r="K89" s="62"/>
      <c r="L89" s="92"/>
      <c r="M89" s="99">
        <v>268.39999999999998</v>
      </c>
      <c r="N89" s="99"/>
      <c r="O89" s="99"/>
      <c r="P89" s="99"/>
      <c r="Q89" s="62"/>
      <c r="R89" s="62"/>
      <c r="S89" s="62"/>
      <c r="T89" s="62"/>
      <c r="U89" s="62"/>
      <c r="V89" s="62"/>
      <c r="W89" s="62"/>
      <c r="X89" s="62"/>
      <c r="Y89" s="60"/>
      <c r="Z89" s="62"/>
    </row>
    <row r="90" spans="1:26" s="58" customFormat="1" ht="30" customHeight="1" x14ac:dyDescent="0.3">
      <c r="A90" s="81">
        <v>43190</v>
      </c>
      <c r="B90" s="58" t="s">
        <v>138</v>
      </c>
      <c r="C90" s="59">
        <v>129</v>
      </c>
      <c r="D90" s="59" t="s">
        <v>58</v>
      </c>
      <c r="E90" s="59">
        <v>741</v>
      </c>
      <c r="F90" s="60"/>
      <c r="G90" s="61">
        <v>240</v>
      </c>
      <c r="H90" s="62">
        <f t="shared" si="9"/>
        <v>2792.93</v>
      </c>
      <c r="I90" s="60"/>
      <c r="J90" s="62"/>
      <c r="K90" s="62"/>
      <c r="L90" s="92"/>
      <c r="M90" s="99"/>
      <c r="N90" s="99"/>
      <c r="O90" s="99"/>
      <c r="P90" s="99"/>
      <c r="Q90" s="62"/>
      <c r="R90" s="62"/>
      <c r="S90" s="62"/>
      <c r="T90" s="62"/>
      <c r="U90" s="62"/>
      <c r="V90" s="62"/>
      <c r="W90" s="62">
        <v>200</v>
      </c>
      <c r="X90" s="62"/>
      <c r="Y90" s="60">
        <v>40</v>
      </c>
      <c r="Z90" s="62"/>
    </row>
    <row r="91" spans="1:26" s="58" customFormat="1" ht="30" customHeight="1" x14ac:dyDescent="0.3">
      <c r="A91" s="81">
        <v>43190</v>
      </c>
      <c r="B91" s="58" t="s">
        <v>139</v>
      </c>
      <c r="C91" s="59">
        <v>130</v>
      </c>
      <c r="D91" s="59" t="s">
        <v>58</v>
      </c>
      <c r="E91" s="59">
        <v>742</v>
      </c>
      <c r="F91" s="60"/>
      <c r="G91" s="61">
        <v>18.18</v>
      </c>
      <c r="H91" s="62">
        <f t="shared" si="9"/>
        <v>2774.75</v>
      </c>
      <c r="I91" s="60"/>
      <c r="J91" s="62"/>
      <c r="K91" s="62"/>
      <c r="L91" s="92"/>
      <c r="M91" s="99"/>
      <c r="N91" s="99"/>
      <c r="O91" s="99"/>
      <c r="P91" s="99"/>
      <c r="Q91" s="62">
        <v>15.15</v>
      </c>
      <c r="R91" s="62"/>
      <c r="S91" s="62"/>
      <c r="T91" s="62"/>
      <c r="U91" s="62"/>
      <c r="V91" s="62"/>
      <c r="W91" s="62"/>
      <c r="X91" s="62"/>
      <c r="Y91" s="60">
        <v>3.03</v>
      </c>
      <c r="Z91" s="62"/>
    </row>
    <row r="92" spans="1:26" s="31" customFormat="1" ht="14.4" thickBot="1" x14ac:dyDescent="0.35">
      <c r="A92" s="82" t="s">
        <v>15</v>
      </c>
      <c r="B92" s="26" t="s">
        <v>9</v>
      </c>
      <c r="C92" s="27"/>
      <c r="D92" s="27"/>
      <c r="E92" s="27"/>
      <c r="F92" s="28">
        <f>SUM(I92:K92)+Z92</f>
        <v>1243.73</v>
      </c>
      <c r="G92" s="29">
        <f>SUM(M92:Y92)</f>
        <v>5296.5500000000011</v>
      </c>
      <c r="H92" s="30"/>
      <c r="I92" s="28">
        <f>SUM(I62:I91)</f>
        <v>0</v>
      </c>
      <c r="J92" s="28">
        <f>SUM(J62:J91)</f>
        <v>354</v>
      </c>
      <c r="K92" s="28">
        <f>SUM(K62:K91)</f>
        <v>889.73</v>
      </c>
      <c r="L92" s="28"/>
      <c r="M92" s="28">
        <f t="shared" ref="M92:Z92" si="10">SUM(M62:M91)</f>
        <v>1933.4</v>
      </c>
      <c r="N92" s="28">
        <f t="shared" si="10"/>
        <v>0</v>
      </c>
      <c r="O92" s="28">
        <f t="shared" si="10"/>
        <v>0</v>
      </c>
      <c r="P92" s="28">
        <f t="shared" si="10"/>
        <v>600</v>
      </c>
      <c r="Q92" s="28">
        <f t="shared" si="10"/>
        <v>97.78</v>
      </c>
      <c r="R92" s="28">
        <f t="shared" si="10"/>
        <v>528.44000000000005</v>
      </c>
      <c r="S92" s="28">
        <f t="shared" si="10"/>
        <v>84</v>
      </c>
      <c r="T92" s="28">
        <f t="shared" si="10"/>
        <v>440</v>
      </c>
      <c r="U92" s="28">
        <f t="shared" si="10"/>
        <v>130</v>
      </c>
      <c r="V92" s="28">
        <f t="shared" si="10"/>
        <v>0</v>
      </c>
      <c r="W92" s="28">
        <f t="shared" si="10"/>
        <v>960</v>
      </c>
      <c r="X92" s="28">
        <f t="shared" si="10"/>
        <v>150</v>
      </c>
      <c r="Y92" s="28">
        <f t="shared" si="10"/>
        <v>372.92999999999995</v>
      </c>
      <c r="Z92" s="28">
        <f t="shared" si="10"/>
        <v>0</v>
      </c>
    </row>
    <row r="93" spans="1:26" s="8" customFormat="1" x14ac:dyDescent="0.3">
      <c r="A93" s="83"/>
      <c r="B93" s="47" t="s">
        <v>10</v>
      </c>
      <c r="C93" s="9"/>
      <c r="D93" s="9"/>
      <c r="E93" s="9"/>
      <c r="F93" s="5">
        <f>SUM(F62:F91)</f>
        <v>8071.2999999999993</v>
      </c>
      <c r="G93" s="5">
        <f>SUM(G62:G91)</f>
        <v>5296.55</v>
      </c>
      <c r="H93" s="5"/>
      <c r="I93" s="5"/>
      <c r="J93" s="7"/>
      <c r="K93" s="6"/>
      <c r="L93" s="93"/>
      <c r="M93" s="44"/>
      <c r="N93" s="106"/>
      <c r="O93" s="106"/>
      <c r="P93" s="106"/>
      <c r="Q93" s="7"/>
      <c r="R93" s="7"/>
      <c r="S93" s="7"/>
      <c r="T93" s="7"/>
      <c r="U93" s="7"/>
      <c r="V93" s="7"/>
      <c r="W93" s="7"/>
      <c r="X93" s="7"/>
      <c r="Y93" s="5"/>
      <c r="Z93" s="6"/>
    </row>
    <row r="94" spans="1:26" s="14" customFormat="1" x14ac:dyDescent="0.3">
      <c r="A94" s="84"/>
      <c r="B94" s="48" t="s">
        <v>11</v>
      </c>
      <c r="C94" s="10"/>
      <c r="D94" s="10"/>
      <c r="E94" s="10"/>
      <c r="F94" s="11"/>
      <c r="G94" s="12">
        <f>F93-G93</f>
        <v>2774.7499999999991</v>
      </c>
      <c r="H94" s="13"/>
      <c r="I94" s="11"/>
      <c r="J94" s="13"/>
      <c r="K94" s="12"/>
      <c r="L94" s="94"/>
      <c r="M94" s="45"/>
      <c r="N94" s="107"/>
      <c r="O94" s="107"/>
      <c r="P94" s="107"/>
      <c r="Q94" s="13"/>
      <c r="R94" s="13"/>
      <c r="S94" s="13"/>
      <c r="T94" s="13"/>
      <c r="U94" s="13"/>
      <c r="V94" s="13"/>
      <c r="W94" s="13"/>
      <c r="X94" s="13"/>
      <c r="Y94" s="11"/>
      <c r="Z94" s="12"/>
    </row>
    <row r="95" spans="1:26" s="18" customFormat="1" ht="14.4" thickBot="1" x14ac:dyDescent="0.35">
      <c r="A95" s="88"/>
      <c r="B95" s="51" t="s">
        <v>26</v>
      </c>
      <c r="C95" s="35"/>
      <c r="D95" s="35"/>
      <c r="E95" s="35"/>
      <c r="F95" s="36">
        <f>SUM(F93:F94)</f>
        <v>8071.2999999999993</v>
      </c>
      <c r="G95" s="37">
        <f>SUM(G93:G94)</f>
        <v>8071.2999999999993</v>
      </c>
      <c r="H95" s="17"/>
      <c r="I95" s="15"/>
      <c r="J95" s="17"/>
      <c r="K95" s="16"/>
      <c r="L95" s="98"/>
      <c r="M95" s="45"/>
      <c r="N95" s="107"/>
      <c r="O95" s="107"/>
      <c r="P95" s="107"/>
      <c r="Q95" s="17"/>
      <c r="R95" s="17"/>
      <c r="S95" s="17"/>
      <c r="T95" s="17"/>
      <c r="U95" s="17"/>
      <c r="V95" s="17"/>
      <c r="W95" s="17"/>
      <c r="X95" s="17"/>
      <c r="Y95" s="15"/>
      <c r="Z95" s="16"/>
    </row>
    <row r="96" spans="1:26" s="38" customFormat="1" ht="14.4" thickBot="1" x14ac:dyDescent="0.35">
      <c r="A96" s="85"/>
      <c r="B96" s="50" t="s">
        <v>28</v>
      </c>
      <c r="C96" s="39"/>
      <c r="D96" s="39"/>
      <c r="E96" s="39"/>
      <c r="F96" s="40">
        <f>F19+F41+F57+F92</f>
        <v>11835.13</v>
      </c>
      <c r="G96" s="40">
        <f>G19+G41+G57+G92</f>
        <v>10900.140000000001</v>
      </c>
      <c r="H96" s="40"/>
      <c r="I96" s="40">
        <f>I19+I41+I57+I92</f>
        <v>8484</v>
      </c>
      <c r="J96" s="40">
        <f>J19+J41+J57+J92</f>
        <v>736</v>
      </c>
      <c r="K96" s="40">
        <f>K19+K41+K57+K92</f>
        <v>1710.81</v>
      </c>
      <c r="L96" s="95"/>
      <c r="M96" s="40">
        <f t="shared" ref="M96:Z96" si="11">M19+M41+M57+M92</f>
        <v>3598.4</v>
      </c>
      <c r="N96" s="40">
        <f t="shared" si="11"/>
        <v>100.07</v>
      </c>
      <c r="O96" s="40">
        <f t="shared" si="11"/>
        <v>0</v>
      </c>
      <c r="P96" s="40">
        <f t="shared" si="11"/>
        <v>600</v>
      </c>
      <c r="Q96" s="40">
        <f t="shared" si="11"/>
        <v>97.78</v>
      </c>
      <c r="R96" s="40">
        <f t="shared" si="11"/>
        <v>1378.08</v>
      </c>
      <c r="S96" s="40">
        <f t="shared" si="11"/>
        <v>204</v>
      </c>
      <c r="T96" s="40">
        <f t="shared" si="11"/>
        <v>1210</v>
      </c>
      <c r="U96" s="40">
        <f t="shared" si="11"/>
        <v>130</v>
      </c>
      <c r="V96" s="40">
        <f t="shared" si="11"/>
        <v>321</v>
      </c>
      <c r="W96" s="40">
        <f t="shared" si="11"/>
        <v>2250</v>
      </c>
      <c r="X96" s="40">
        <f t="shared" si="11"/>
        <v>180</v>
      </c>
      <c r="Y96" s="40">
        <f t="shared" si="11"/>
        <v>830.81</v>
      </c>
      <c r="Z96" s="40">
        <f t="shared" si="11"/>
        <v>904.32</v>
      </c>
    </row>
  </sheetData>
  <mergeCells count="9">
    <mergeCell ref="Y1:Z1"/>
    <mergeCell ref="I1:K1"/>
    <mergeCell ref="F1:F2"/>
    <mergeCell ref="G1:G2"/>
    <mergeCell ref="A1:A2"/>
    <mergeCell ref="B1:B2"/>
    <mergeCell ref="C1:C2"/>
    <mergeCell ref="E1:E2"/>
    <mergeCell ref="L1:X1"/>
  </mergeCells>
  <printOptions gridLines="1"/>
  <pageMargins left="0.23622047244094499" right="0.23622047244094499" top="0.74803149606299202" bottom="0.35433070866141703" header="0.31496062992126" footer="0.31496062992126"/>
  <pageSetup paperSize="9" scale="65" fitToHeight="4" orientation="landscape" r:id="rId1"/>
  <headerFooter alignWithMargins="0">
    <oddHeader>&amp;L&amp;"-,Bold"Humber, Ford &amp; Stoke Prior Group Parish Council&amp;C&amp;"-,Bold"&amp;14Current account cash book 2017-18&amp;R&amp;"-,Bold"Page &amp;P of &amp;N</oddHeader>
    <oddFooter>&amp;RPrinted on &amp;D &amp;T</oddFooter>
  </headerFooter>
  <rowBreaks count="3" manualBreakCount="3">
    <brk id="23" max="25" man="1"/>
    <brk id="45" max="25" man="1"/>
    <brk id="6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21" sqref="F21"/>
    </sheetView>
  </sheetViews>
  <sheetFormatPr defaultRowHeight="14.4" x14ac:dyDescent="0.3"/>
  <cols>
    <col min="1" max="1" width="10.44140625" style="111" customWidth="1"/>
    <col min="2" max="2" width="20.88671875" customWidth="1"/>
    <col min="3" max="3" width="24.33203125" customWidth="1"/>
    <col min="4" max="6" width="8.88671875" style="117"/>
    <col min="7" max="7" width="8.88671875" style="118"/>
    <col min="8" max="9" width="8.88671875" style="117"/>
    <col min="10" max="10" width="8.88671875" style="119"/>
    <col min="11" max="11" width="6" style="117" customWidth="1"/>
  </cols>
  <sheetData>
    <row r="1" spans="1:11" s="110" customFormat="1" x14ac:dyDescent="0.3">
      <c r="A1" s="113"/>
      <c r="D1" s="115"/>
      <c r="E1" s="115"/>
      <c r="F1" s="115"/>
      <c r="G1" s="147" t="s">
        <v>38</v>
      </c>
      <c r="H1" s="148"/>
      <c r="I1" s="148"/>
      <c r="J1" s="149"/>
      <c r="K1" s="115"/>
    </row>
    <row r="2" spans="1:11" s="112" customFormat="1" x14ac:dyDescent="0.3">
      <c r="A2" s="114" t="s">
        <v>0</v>
      </c>
      <c r="B2" s="112" t="s">
        <v>44</v>
      </c>
      <c r="C2" s="112" t="s">
        <v>1</v>
      </c>
      <c r="D2" s="116" t="s">
        <v>2</v>
      </c>
      <c r="E2" s="116" t="s">
        <v>3</v>
      </c>
      <c r="F2" s="116" t="s">
        <v>37</v>
      </c>
      <c r="G2" s="116" t="s">
        <v>39</v>
      </c>
      <c r="H2" s="116" t="s">
        <v>40</v>
      </c>
      <c r="I2" s="116" t="s">
        <v>5</v>
      </c>
      <c r="J2" s="116" t="s">
        <v>22</v>
      </c>
      <c r="K2" s="116" t="s">
        <v>43</v>
      </c>
    </row>
    <row r="3" spans="1:11" x14ac:dyDescent="0.3">
      <c r="A3" s="111">
        <v>42826</v>
      </c>
      <c r="B3" t="s">
        <v>2</v>
      </c>
      <c r="C3" t="s">
        <v>41</v>
      </c>
      <c r="D3" s="117">
        <v>-7.0000000000000007E-2</v>
      </c>
      <c r="F3" s="117">
        <f>D3-E3</f>
        <v>-7.0000000000000007E-2</v>
      </c>
      <c r="K3" s="117">
        <f>E3-G3-H3-I3-J3</f>
        <v>0</v>
      </c>
    </row>
    <row r="4" spans="1:11" x14ac:dyDescent="0.3">
      <c r="A4" s="111">
        <v>42857</v>
      </c>
      <c r="B4" t="s">
        <v>46</v>
      </c>
      <c r="C4" t="s">
        <v>39</v>
      </c>
      <c r="E4" s="117">
        <v>3.36</v>
      </c>
      <c r="F4" s="117">
        <f>F3+D4-E4</f>
        <v>-3.4299999999999997</v>
      </c>
      <c r="G4" s="118">
        <v>3.36</v>
      </c>
      <c r="K4" s="117">
        <f t="shared" ref="K4:K21" si="0">E4-G4-H4-I4-J4</f>
        <v>0</v>
      </c>
    </row>
    <row r="5" spans="1:11" x14ac:dyDescent="0.3">
      <c r="A5" s="111">
        <v>42867</v>
      </c>
      <c r="B5" t="s">
        <v>56</v>
      </c>
      <c r="C5" t="s">
        <v>57</v>
      </c>
      <c r="E5" s="117">
        <v>1</v>
      </c>
      <c r="F5" s="117">
        <f t="shared" ref="F5:F21" si="1">F4+D5-E5</f>
        <v>-4.43</v>
      </c>
      <c r="I5" s="117">
        <v>1</v>
      </c>
      <c r="K5" s="117">
        <f t="shared" si="0"/>
        <v>0</v>
      </c>
    </row>
    <row r="6" spans="1:11" x14ac:dyDescent="0.3">
      <c r="A6" s="111">
        <v>42872</v>
      </c>
      <c r="B6" t="s">
        <v>54</v>
      </c>
      <c r="C6" t="s">
        <v>55</v>
      </c>
      <c r="D6" s="117">
        <v>100.07</v>
      </c>
      <c r="F6" s="117">
        <f t="shared" si="1"/>
        <v>95.639999999999986</v>
      </c>
      <c r="K6" s="117">
        <f t="shared" si="0"/>
        <v>0</v>
      </c>
    </row>
    <row r="7" spans="1:11" x14ac:dyDescent="0.3">
      <c r="A7" s="111">
        <v>42877</v>
      </c>
      <c r="B7" t="s">
        <v>46</v>
      </c>
      <c r="C7" t="s">
        <v>39</v>
      </c>
      <c r="E7" s="117">
        <v>7.26</v>
      </c>
      <c r="F7" s="117">
        <f t="shared" si="1"/>
        <v>88.379999999999981</v>
      </c>
      <c r="G7" s="118">
        <v>7.26</v>
      </c>
      <c r="K7" s="117">
        <f t="shared" si="0"/>
        <v>0</v>
      </c>
    </row>
    <row r="8" spans="1:11" x14ac:dyDescent="0.3">
      <c r="A8" s="111">
        <v>42877</v>
      </c>
      <c r="B8" t="s">
        <v>62</v>
      </c>
      <c r="C8" t="s">
        <v>63</v>
      </c>
      <c r="E8" s="117">
        <v>25.22</v>
      </c>
      <c r="F8" s="117">
        <f t="shared" si="1"/>
        <v>63.159999999999982</v>
      </c>
      <c r="H8" s="117">
        <v>21.02</v>
      </c>
      <c r="J8" s="119">
        <v>4.2</v>
      </c>
      <c r="K8" s="117">
        <f t="shared" si="0"/>
        <v>0</v>
      </c>
    </row>
    <row r="9" spans="1:11" x14ac:dyDescent="0.3">
      <c r="A9" s="111">
        <v>42973</v>
      </c>
      <c r="B9" t="s">
        <v>94</v>
      </c>
      <c r="C9" t="s">
        <v>95</v>
      </c>
      <c r="E9" s="117">
        <v>0.92</v>
      </c>
      <c r="F9" s="117">
        <f t="shared" si="1"/>
        <v>62.239999999999981</v>
      </c>
      <c r="I9" s="117">
        <v>0.92</v>
      </c>
      <c r="K9" s="117">
        <f t="shared" si="0"/>
        <v>0</v>
      </c>
    </row>
    <row r="10" spans="1:11" x14ac:dyDescent="0.3">
      <c r="A10" s="111">
        <v>42990</v>
      </c>
      <c r="B10" t="s">
        <v>46</v>
      </c>
      <c r="C10" t="s">
        <v>39</v>
      </c>
      <c r="E10" s="117">
        <v>0.98</v>
      </c>
      <c r="F10" s="117">
        <f t="shared" si="1"/>
        <v>61.259999999999984</v>
      </c>
      <c r="G10" s="118">
        <v>0.98</v>
      </c>
      <c r="K10" s="117">
        <f t="shared" si="0"/>
        <v>0</v>
      </c>
    </row>
    <row r="11" spans="1:11" x14ac:dyDescent="0.3">
      <c r="A11" s="111">
        <v>42994</v>
      </c>
      <c r="B11" t="s">
        <v>62</v>
      </c>
      <c r="C11" t="s">
        <v>87</v>
      </c>
      <c r="E11" s="117">
        <v>16.98</v>
      </c>
      <c r="F11" s="117">
        <f t="shared" si="1"/>
        <v>44.279999999999987</v>
      </c>
      <c r="H11" s="117">
        <v>14.15</v>
      </c>
      <c r="J11" s="119">
        <v>2.83</v>
      </c>
      <c r="K11" s="117">
        <f t="shared" si="0"/>
        <v>0</v>
      </c>
    </row>
    <row r="12" spans="1:11" x14ac:dyDescent="0.3">
      <c r="A12" s="111">
        <v>43005</v>
      </c>
      <c r="B12" t="s">
        <v>56</v>
      </c>
      <c r="C12" t="s">
        <v>90</v>
      </c>
      <c r="E12" s="117">
        <v>1.5</v>
      </c>
      <c r="F12" s="117">
        <f t="shared" si="1"/>
        <v>42.779999999999987</v>
      </c>
      <c r="I12" s="117">
        <v>1.5</v>
      </c>
      <c r="K12" s="117">
        <f t="shared" si="0"/>
        <v>0</v>
      </c>
    </row>
    <row r="13" spans="1:11" x14ac:dyDescent="0.3">
      <c r="A13" s="111">
        <v>43012</v>
      </c>
      <c r="B13" t="s">
        <v>46</v>
      </c>
      <c r="C13" t="s">
        <v>91</v>
      </c>
      <c r="E13" s="117">
        <v>10.62</v>
      </c>
      <c r="F13" s="117">
        <f t="shared" si="1"/>
        <v>32.159999999999989</v>
      </c>
      <c r="G13" s="118">
        <v>10.62</v>
      </c>
      <c r="K13" s="117">
        <f t="shared" si="0"/>
        <v>0</v>
      </c>
    </row>
    <row r="14" spans="1:11" x14ac:dyDescent="0.3">
      <c r="A14" s="111">
        <v>43025</v>
      </c>
      <c r="B14" t="s">
        <v>46</v>
      </c>
      <c r="C14" t="s">
        <v>39</v>
      </c>
      <c r="E14" s="117">
        <v>1.75</v>
      </c>
      <c r="F14" s="117">
        <f t="shared" si="1"/>
        <v>30.409999999999989</v>
      </c>
      <c r="G14" s="118">
        <v>1.75</v>
      </c>
      <c r="K14" s="117">
        <f t="shared" si="0"/>
        <v>0</v>
      </c>
    </row>
    <row r="15" spans="1:11" x14ac:dyDescent="0.3">
      <c r="A15" s="111">
        <v>43025</v>
      </c>
      <c r="B15" t="s">
        <v>92</v>
      </c>
      <c r="C15" t="s">
        <v>93</v>
      </c>
      <c r="E15" s="117">
        <v>1.49</v>
      </c>
      <c r="F15" s="117">
        <f t="shared" si="1"/>
        <v>28.919999999999991</v>
      </c>
      <c r="I15" s="117">
        <v>1.24</v>
      </c>
      <c r="J15" s="119">
        <v>0.25</v>
      </c>
      <c r="K15" s="117">
        <f t="shared" si="0"/>
        <v>0</v>
      </c>
    </row>
    <row r="16" spans="1:11" x14ac:dyDescent="0.3">
      <c r="A16" s="111">
        <v>43049</v>
      </c>
      <c r="B16" t="s">
        <v>46</v>
      </c>
      <c r="C16" t="s">
        <v>39</v>
      </c>
      <c r="E16" s="117">
        <v>1.96</v>
      </c>
      <c r="F16" s="117">
        <f t="shared" si="1"/>
        <v>26.95999999999999</v>
      </c>
      <c r="G16" s="118">
        <v>1.96</v>
      </c>
      <c r="K16" s="117">
        <f t="shared" si="0"/>
        <v>0</v>
      </c>
    </row>
    <row r="17" spans="1:11" x14ac:dyDescent="0.3">
      <c r="A17" s="111">
        <v>43067</v>
      </c>
      <c r="B17" t="s">
        <v>46</v>
      </c>
      <c r="C17" t="s">
        <v>39</v>
      </c>
      <c r="E17" s="117">
        <v>1.74</v>
      </c>
      <c r="F17" s="117">
        <f>F16+D17-E17</f>
        <v>25.219999999999992</v>
      </c>
      <c r="G17" s="118">
        <v>1.74</v>
      </c>
      <c r="K17" s="117">
        <f t="shared" si="0"/>
        <v>0</v>
      </c>
    </row>
    <row r="18" spans="1:11" x14ac:dyDescent="0.3">
      <c r="A18" s="111">
        <v>43075</v>
      </c>
      <c r="B18" t="s">
        <v>105</v>
      </c>
      <c r="C18" t="s">
        <v>90</v>
      </c>
      <c r="E18" s="117">
        <v>1</v>
      </c>
      <c r="F18" s="117">
        <f t="shared" si="1"/>
        <v>24.219999999999992</v>
      </c>
      <c r="I18" s="117">
        <v>1</v>
      </c>
      <c r="K18" s="117">
        <f t="shared" si="0"/>
        <v>0</v>
      </c>
    </row>
    <row r="19" spans="1:11" x14ac:dyDescent="0.3">
      <c r="A19" s="111">
        <v>43123</v>
      </c>
      <c r="B19" t="s">
        <v>62</v>
      </c>
      <c r="C19" t="s">
        <v>115</v>
      </c>
      <c r="E19" s="117">
        <v>12.97</v>
      </c>
      <c r="F19" s="117">
        <f t="shared" si="1"/>
        <v>11.249999999999991</v>
      </c>
      <c r="H19" s="117">
        <v>10.81</v>
      </c>
      <c r="J19" s="119">
        <v>2.16</v>
      </c>
      <c r="K19" s="117">
        <f t="shared" si="0"/>
        <v>0</v>
      </c>
    </row>
    <row r="20" spans="1:11" x14ac:dyDescent="0.3">
      <c r="A20" s="111">
        <v>43158</v>
      </c>
      <c r="B20" t="s">
        <v>46</v>
      </c>
      <c r="C20" t="s">
        <v>39</v>
      </c>
      <c r="E20" s="117">
        <v>8.7799999999999994</v>
      </c>
      <c r="F20" s="117">
        <f t="shared" si="1"/>
        <v>2.4699999999999918</v>
      </c>
      <c r="G20" s="118">
        <v>8.7799999999999994</v>
      </c>
      <c r="K20" s="117">
        <f t="shared" si="0"/>
        <v>0</v>
      </c>
    </row>
    <row r="21" spans="1:11" x14ac:dyDescent="0.3">
      <c r="A21" s="111">
        <v>43183</v>
      </c>
      <c r="B21" t="s">
        <v>46</v>
      </c>
      <c r="C21" t="s">
        <v>39</v>
      </c>
      <c r="E21" s="117">
        <v>1.75</v>
      </c>
      <c r="F21" s="117">
        <f t="shared" si="1"/>
        <v>0.71999999999999176</v>
      </c>
      <c r="G21" s="118">
        <v>1.75</v>
      </c>
      <c r="K21" s="117">
        <f t="shared" si="0"/>
        <v>0</v>
      </c>
    </row>
    <row r="22" spans="1:11" s="112" customFormat="1" x14ac:dyDescent="0.3">
      <c r="A22" s="114" t="s">
        <v>42</v>
      </c>
      <c r="D22" s="116">
        <f>SUM(D3:D21)</f>
        <v>100</v>
      </c>
      <c r="E22" s="116">
        <f>SUM(E3:E21)</f>
        <v>99.279999999999987</v>
      </c>
      <c r="F22" s="116"/>
      <c r="G22" s="116">
        <f>SUM(G3:G21)</f>
        <v>38.199999999999996</v>
      </c>
      <c r="H22" s="116">
        <f>SUM(H3:H21)</f>
        <v>45.980000000000004</v>
      </c>
      <c r="I22" s="116">
        <f>SUM(I3:I21)</f>
        <v>5.66</v>
      </c>
      <c r="J22" s="116">
        <f>SUM(J3:J21)</f>
        <v>9.4400000000000013</v>
      </c>
      <c r="K22" s="116"/>
    </row>
  </sheetData>
  <mergeCells count="1">
    <mergeCell ref="G1:J1"/>
  </mergeCells>
  <printOptions gridLines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&amp;LHumber, Ford &amp; Stoke Prior Group Parish Council&amp;CPetty Cash Book 2017-18&amp;R&amp;D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9" sqref="C9"/>
    </sheetView>
  </sheetViews>
  <sheetFormatPr defaultRowHeight="14.4" x14ac:dyDescent="0.3"/>
  <cols>
    <col min="1" max="1" width="10.44140625" style="111" customWidth="1"/>
    <col min="2" max="2" width="24.33203125" customWidth="1"/>
    <col min="3" max="5" width="8.88671875" style="117"/>
  </cols>
  <sheetData>
    <row r="1" spans="1:5" s="110" customFormat="1" x14ac:dyDescent="0.3">
      <c r="A1" s="113"/>
      <c r="C1" s="115"/>
      <c r="D1" s="115"/>
      <c r="E1" s="115"/>
    </row>
    <row r="2" spans="1:5" s="112" customFormat="1" x14ac:dyDescent="0.3">
      <c r="A2" s="114" t="s">
        <v>0</v>
      </c>
      <c r="B2" s="112" t="s">
        <v>1</v>
      </c>
      <c r="C2" s="116" t="s">
        <v>2</v>
      </c>
      <c r="D2" s="116" t="s">
        <v>3</v>
      </c>
      <c r="E2" s="116" t="s">
        <v>37</v>
      </c>
    </row>
    <row r="3" spans="1:5" x14ac:dyDescent="0.3">
      <c r="A3" s="111">
        <v>42826</v>
      </c>
      <c r="B3" t="s">
        <v>41</v>
      </c>
      <c r="C3" s="128">
        <v>3914.2</v>
      </c>
      <c r="E3" s="117">
        <f>C3-D3</f>
        <v>3914.2</v>
      </c>
    </row>
    <row r="4" spans="1:5" x14ac:dyDescent="0.3">
      <c r="A4" s="111">
        <v>43070</v>
      </c>
      <c r="B4" t="s">
        <v>106</v>
      </c>
      <c r="C4" s="117">
        <v>0.62</v>
      </c>
      <c r="E4" s="117">
        <f>E3+C4-D4</f>
        <v>3914.8199999999997</v>
      </c>
    </row>
    <row r="5" spans="1:5" x14ac:dyDescent="0.3">
      <c r="A5" s="111">
        <v>43102</v>
      </c>
      <c r="B5" t="s">
        <v>106</v>
      </c>
      <c r="C5" s="117">
        <v>0.69</v>
      </c>
      <c r="E5" s="117">
        <f t="shared" ref="E5:E8" si="0">E4+C5-D5</f>
        <v>3915.5099999999998</v>
      </c>
    </row>
    <row r="6" spans="1:5" x14ac:dyDescent="0.3">
      <c r="A6" s="111">
        <v>43133</v>
      </c>
      <c r="B6" t="s">
        <v>106</v>
      </c>
      <c r="C6" s="117">
        <v>0.64</v>
      </c>
      <c r="E6" s="117">
        <f t="shared" si="0"/>
        <v>3916.1499999999996</v>
      </c>
    </row>
    <row r="7" spans="1:5" x14ac:dyDescent="0.3">
      <c r="A7" s="111">
        <v>43161</v>
      </c>
      <c r="B7" t="s">
        <v>106</v>
      </c>
      <c r="C7" s="117">
        <v>0.6</v>
      </c>
      <c r="E7" s="117">
        <f t="shared" si="0"/>
        <v>3916.7499999999995</v>
      </c>
    </row>
    <row r="8" spans="1:5" x14ac:dyDescent="0.3">
      <c r="A8" s="111">
        <v>43174</v>
      </c>
      <c r="B8" t="s">
        <v>124</v>
      </c>
      <c r="C8" s="117">
        <v>600</v>
      </c>
      <c r="E8" s="117">
        <f t="shared" si="0"/>
        <v>4516.75</v>
      </c>
    </row>
    <row r="9" spans="1:5" s="112" customFormat="1" x14ac:dyDescent="0.3">
      <c r="A9" s="114" t="s">
        <v>45</v>
      </c>
      <c r="C9" s="116">
        <f>SUM(C4:C8)</f>
        <v>602.54999999999995</v>
      </c>
      <c r="D9" s="116">
        <f>SUM(D4:D8)</f>
        <v>0</v>
      </c>
      <c r="E9" s="116"/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&amp;LHumber, Ford &amp; Stoke Prior Group Parish Council&amp;CSavings Account 2017-18&amp;R&amp;D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account</vt:lpstr>
      <vt:lpstr>Petty Cash</vt:lpstr>
      <vt:lpstr>Savings</vt:lpstr>
      <vt:lpstr>'Current account'!Print_Area</vt:lpstr>
      <vt:lpstr>'Current account'!Print_Titles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</cp:lastModifiedBy>
  <cp:lastPrinted>2018-04-10T16:26:00Z</cp:lastPrinted>
  <dcterms:created xsi:type="dcterms:W3CDTF">2012-08-20T17:50:27Z</dcterms:created>
  <dcterms:modified xsi:type="dcterms:W3CDTF">2018-07-10T10:43:17Z</dcterms:modified>
</cp:coreProperties>
</file>